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2"/>
  <workbookPr/>
  <mc:AlternateContent xmlns:mc="http://schemas.openxmlformats.org/markup-compatibility/2006">
    <mc:Choice Requires="x15">
      <x15ac:absPath xmlns:x15ac="http://schemas.microsoft.com/office/spreadsheetml/2010/11/ac" url="https://newcastle-my.sharepoint.com/personal/ndw19_newcastle_ac_uk/Documents/Documents/OuseburnProject/Manuscript/Underpinning Data - Final/"/>
    </mc:Choice>
  </mc:AlternateContent>
  <xr:revisionPtr revIDLastSave="470" documentId="11_7B67F514B74854761F194F507E9C5CCFC9552B80" xr6:coauthVersionLast="47" xr6:coauthVersionMax="47" xr10:uidLastSave="{5ABC774B-48A4-45B8-A3AE-03BD4A681D92}"/>
  <bookViews>
    <workbookView xWindow="-120" yWindow="-120" windowWidth="29040" windowHeight="15840" firstSheet="1" activeTab="4" xr2:uid="{00000000-000D-0000-FFFF-FFFF00000000}"/>
  </bookViews>
  <sheets>
    <sheet name="DNA yields" sheetId="3" r:id="rId1"/>
    <sheet name="16S portable" sheetId="1" r:id="rId2"/>
    <sheet name="rodA portable" sheetId="4" r:id="rId3"/>
    <sheet name="16S conventional" sheetId="5" r:id="rId4"/>
    <sheet name="rodA conventional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G3" i="3"/>
  <c r="G4" i="3"/>
  <c r="G5" i="3"/>
  <c r="G6" i="3"/>
  <c r="G7" i="3"/>
  <c r="G8" i="3"/>
  <c r="G9" i="3"/>
  <c r="G10" i="3"/>
  <c r="G11" i="3"/>
  <c r="K6" i="1"/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6" i="5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5" i="4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7" i="6"/>
  <c r="K8" i="6"/>
  <c r="L8" i="6" s="1"/>
  <c r="K9" i="6"/>
  <c r="L9" i="6" s="1"/>
  <c r="K10" i="6"/>
  <c r="K11" i="6"/>
  <c r="K12" i="6"/>
  <c r="K13" i="6"/>
  <c r="L13" i="6" s="1"/>
  <c r="K14" i="6"/>
  <c r="K15" i="6"/>
  <c r="K16" i="6"/>
  <c r="K17" i="6"/>
  <c r="L17" i="6" s="1"/>
  <c r="K18" i="6"/>
  <c r="L18" i="6" s="1"/>
  <c r="K19" i="6"/>
  <c r="L19" i="6" s="1"/>
  <c r="K20" i="6"/>
  <c r="L20" i="6" s="1"/>
  <c r="K21" i="6"/>
  <c r="L21" i="6" s="1"/>
  <c r="K22" i="6"/>
  <c r="K23" i="6"/>
  <c r="K6" i="6"/>
  <c r="L14" i="6"/>
  <c r="L23" i="6"/>
  <c r="L6" i="6"/>
  <c r="K4" i="6"/>
  <c r="K5" i="6"/>
  <c r="L7" i="6"/>
  <c r="L12" i="6"/>
  <c r="L15" i="6"/>
  <c r="K3" i="6"/>
  <c r="L22" i="6"/>
  <c r="L16" i="6"/>
  <c r="L11" i="6"/>
  <c r="L10" i="6"/>
  <c r="L5" i="6"/>
  <c r="L4" i="6"/>
  <c r="L3" i="6"/>
  <c r="N11" i="6" l="1"/>
  <c r="M11" i="6"/>
  <c r="N17" i="6"/>
  <c r="M17" i="6"/>
  <c r="N23" i="6"/>
  <c r="M23" i="6"/>
  <c r="N13" i="6"/>
  <c r="M13" i="6"/>
  <c r="N7" i="6"/>
  <c r="M7" i="6"/>
  <c r="N15" i="6"/>
  <c r="M15" i="6"/>
  <c r="N21" i="6"/>
  <c r="M21" i="6"/>
  <c r="N19" i="6"/>
  <c r="M19" i="6"/>
  <c r="N9" i="6"/>
  <c r="M9" i="6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K5" i="5"/>
  <c r="L5" i="5" s="1"/>
  <c r="K4" i="5"/>
  <c r="L4" i="5" s="1"/>
  <c r="K3" i="5"/>
  <c r="L3" i="5" s="1"/>
  <c r="K3" i="4"/>
  <c r="L3" i="4" s="1"/>
  <c r="K4" i="4"/>
  <c r="L4" i="4" s="1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6" i="1"/>
  <c r="L7" i="1"/>
  <c r="N7" i="5" l="1"/>
  <c r="M7" i="5"/>
  <c r="N9" i="5"/>
  <c r="M9" i="5"/>
  <c r="N11" i="5"/>
  <c r="M11" i="5"/>
  <c r="N13" i="5"/>
  <c r="M13" i="5"/>
  <c r="N15" i="5"/>
  <c r="M15" i="5"/>
  <c r="N17" i="5"/>
  <c r="M17" i="5"/>
  <c r="N19" i="5"/>
  <c r="M19" i="5"/>
  <c r="N21" i="5"/>
  <c r="M21" i="5"/>
  <c r="N23" i="5"/>
  <c r="M23" i="5"/>
  <c r="N6" i="4"/>
  <c r="M6" i="4"/>
  <c r="N8" i="4"/>
  <c r="M8" i="4"/>
  <c r="N10" i="4"/>
  <c r="M10" i="4"/>
  <c r="N12" i="4"/>
  <c r="M12" i="4"/>
  <c r="N14" i="4"/>
  <c r="M14" i="4"/>
  <c r="N16" i="4"/>
  <c r="M16" i="4"/>
  <c r="N18" i="4"/>
  <c r="M18" i="4"/>
  <c r="N20" i="4"/>
  <c r="M20" i="4"/>
  <c r="N22" i="4"/>
  <c r="M22" i="4"/>
  <c r="N7" i="1"/>
  <c r="M7" i="1"/>
  <c r="N23" i="1"/>
  <c r="M23" i="1"/>
  <c r="N21" i="1"/>
  <c r="M21" i="1"/>
  <c r="N19" i="1"/>
  <c r="M19" i="1"/>
  <c r="N17" i="1"/>
  <c r="M17" i="1"/>
  <c r="N15" i="1"/>
  <c r="M15" i="1"/>
  <c r="N13" i="1"/>
  <c r="M13" i="1"/>
  <c r="N11" i="1"/>
  <c r="M11" i="1"/>
  <c r="N9" i="1"/>
  <c r="M9" i="1"/>
  <c r="I11" i="3"/>
  <c r="I8" i="3"/>
  <c r="I5" i="3"/>
  <c r="H11" i="3"/>
  <c r="H8" i="3"/>
  <c r="H5" i="3"/>
  <c r="F5" i="3"/>
  <c r="F6" i="3"/>
  <c r="F7" i="3"/>
  <c r="F8" i="3"/>
  <c r="F9" i="3"/>
  <c r="F10" i="3"/>
  <c r="F11" i="3"/>
  <c r="F4" i="3"/>
  <c r="F3" i="3"/>
</calcChain>
</file>

<file path=xl/sharedStrings.xml><?xml version="1.0" encoding="utf-8"?>
<sst xmlns="http://schemas.openxmlformats.org/spreadsheetml/2006/main" count="330" uniqueCount="91">
  <si>
    <t>Instrument</t>
  </si>
  <si>
    <t>Filter</t>
  </si>
  <si>
    <t>Volume filtered</t>
  </si>
  <si>
    <t>DNA Con.</t>
  </si>
  <si>
    <t>Volume</t>
  </si>
  <si>
    <t>Yield</t>
  </si>
  <si>
    <t>DNA yield from water</t>
  </si>
  <si>
    <t>Avg</t>
  </si>
  <si>
    <t>Stdev</t>
  </si>
  <si>
    <t>(mL)</t>
  </si>
  <si>
    <t>(ng/uL)</t>
  </si>
  <si>
    <t>(uL)</t>
  </si>
  <si>
    <t>(ng)</t>
  </si>
  <si>
    <t>(ng/100 mL)</t>
  </si>
  <si>
    <t>Ribolyser</t>
  </si>
  <si>
    <t>Vortex</t>
  </si>
  <si>
    <t>Vortex+lysozyme</t>
  </si>
  <si>
    <t>Well</t>
  </si>
  <si>
    <t>Methods</t>
  </si>
  <si>
    <t>Replicate</t>
  </si>
  <si>
    <t>Sample</t>
  </si>
  <si>
    <t>Cq</t>
  </si>
  <si>
    <t>Calculated Genes</t>
  </si>
  <si>
    <t>Water filtration volume</t>
  </si>
  <si>
    <t>DNA Vol</t>
  </si>
  <si>
    <t>DNA dilution for qPCR</t>
  </si>
  <si>
    <t>Gene Con. in water</t>
  </si>
  <si>
    <t>Log10 Gene Con. in water</t>
  </si>
  <si>
    <t>gene copies/uL</t>
  </si>
  <si>
    <t>mL</t>
  </si>
  <si>
    <t>uL</t>
  </si>
  <si>
    <t>times</t>
  </si>
  <si>
    <t>gene copies/100mL</t>
  </si>
  <si>
    <t>log10 gene copies/100mL</t>
  </si>
  <si>
    <t>NTC1</t>
  </si>
  <si>
    <t>NTC2</t>
  </si>
  <si>
    <t>NTC3</t>
  </si>
  <si>
    <t>a</t>
  </si>
  <si>
    <t>b</t>
  </si>
  <si>
    <t>Calibration curve</t>
  </si>
  <si>
    <t>R2</t>
  </si>
  <si>
    <t>Efficiency</t>
  </si>
  <si>
    <t>%</t>
  </si>
  <si>
    <t>Slope</t>
  </si>
  <si>
    <t>NTC</t>
  </si>
  <si>
    <t>no amplification</t>
  </si>
  <si>
    <t>F10</t>
  </si>
  <si>
    <t>NaN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</si>
  <si>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</si>
  <si>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</si>
  <si>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</si>
  <si>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</si>
  <si>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</si>
  <si>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</si>
  <si>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</si>
  <si>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</si>
  <si>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</si>
  <si>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</si>
  <si>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</si>
  <si>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</si>
  <si>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</si>
  <si>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</si>
  <si>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</si>
  <si>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</si>
  <si>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</si>
  <si>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</si>
  <si>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</si>
  <si>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</si>
  <si>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DNA Volume</t>
  </si>
  <si>
    <t>B10</t>
  </si>
  <si>
    <t>No amplification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</si>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</sst>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1" fontId="0" fillId="0" borderId="0" xfId="0" applyNumberFormat="1"/>
    <xf numFmtId="0" fontId="18" fillId="0" borderId="0" xfId="0" applyFont="1"/>
    <xf numFmtId="0" fontId="18" fillId="0" borderId="0" xfId="0" applyFont="1" applyAlignment="1" applyProtection="1">
      <alignment vertical="center"/>
      <protection locked="0"/>
    </xf>
    <xf numFmtId="11" fontId="18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0" fontId="19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1" fontId="18" fillId="0" borderId="0" xfId="0" applyNumberFormat="1" applyFont="1"/>
    <xf numFmtId="11" fontId="18" fillId="0" borderId="0" xfId="0" applyNumberFormat="1" applyFont="1" applyAlignment="1" applyProtection="1">
      <alignment vertical="center"/>
      <protection locked="0"/>
    </xf>
    <xf numFmtId="2" fontId="18" fillId="0" borderId="0" xfId="0" applyNumberFormat="1" applyFont="1" applyAlignment="1" applyProtection="1">
      <alignment vertical="center"/>
      <protection locked="0"/>
    </xf>
    <xf numFmtId="2" fontId="0" fillId="0" borderId="0" xfId="0" applyNumberFormat="1"/>
    <xf numFmtId="49" fontId="18" fillId="0" borderId="0" xfId="0" applyNumberFormat="1" applyFont="1" applyAlignment="1">
      <alignment vertical="center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6EC1-03FD-407C-B66A-91D556B7610C}">
  <dimension ref="A1:I11"/>
  <sheetViews>
    <sheetView workbookViewId="0">
      <selection activeCell="G4" sqref="G4"/>
    </sheetView>
  </sheetViews>
  <sheetFormatPr defaultRowHeight="15"/>
  <cols>
    <col min="1" max="1" width="18.5703125" customWidth="1"/>
    <col min="3" max="3" width="13.7109375" customWidth="1"/>
    <col min="7" max="7" width="20.7109375" customWidth="1"/>
  </cols>
  <sheetData>
    <row r="1" spans="1: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t="s">
        <v>6</v>
      </c>
      <c r="H1" s="7" t="s">
        <v>7</v>
      </c>
      <c r="I1" s="7" t="s">
        <v>8</v>
      </c>
    </row>
    <row r="2" spans="1:9"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</row>
    <row r="3" spans="1:9">
      <c r="A3" t="s">
        <v>14</v>
      </c>
      <c r="B3" s="7">
        <v>1</v>
      </c>
      <c r="C3" s="7">
        <v>300</v>
      </c>
      <c r="D3">
        <v>8.41</v>
      </c>
      <c r="E3" s="7">
        <v>100</v>
      </c>
      <c r="F3" s="7">
        <f>D3*E3</f>
        <v>841</v>
      </c>
      <c r="G3" s="8">
        <f>F3/C3*100</f>
        <v>280.33333333333331</v>
      </c>
    </row>
    <row r="4" spans="1:9">
      <c r="A4" t="s">
        <v>14</v>
      </c>
      <c r="B4">
        <v>2</v>
      </c>
      <c r="C4" s="7">
        <v>300</v>
      </c>
      <c r="D4">
        <v>7.04</v>
      </c>
      <c r="E4" s="7">
        <v>100</v>
      </c>
      <c r="F4" s="7">
        <f>D4*E4</f>
        <v>704</v>
      </c>
      <c r="G4" s="8">
        <f t="shared" ref="G4:G11" si="0">F4/C4*100</f>
        <v>234.66666666666666</v>
      </c>
      <c r="I4" s="8"/>
    </row>
    <row r="5" spans="1:9">
      <c r="A5" t="s">
        <v>14</v>
      </c>
      <c r="B5" s="7">
        <v>3</v>
      </c>
      <c r="C5" s="7">
        <v>300</v>
      </c>
      <c r="D5">
        <v>3.96</v>
      </c>
      <c r="E5" s="7">
        <v>100</v>
      </c>
      <c r="F5" s="7">
        <f t="shared" ref="F5:F11" si="1">D5*E5</f>
        <v>396</v>
      </c>
      <c r="G5" s="8">
        <f t="shared" si="0"/>
        <v>132</v>
      </c>
      <c r="H5" s="8">
        <f>AVERAGE(G3:G5)</f>
        <v>215.66666666666666</v>
      </c>
      <c r="I5" s="8">
        <f>STDEV(G3:G5)</f>
        <v>75.970023327918128</v>
      </c>
    </row>
    <row r="6" spans="1:9">
      <c r="A6" t="s">
        <v>15</v>
      </c>
      <c r="B6" s="7">
        <v>4</v>
      </c>
      <c r="C6" s="7">
        <v>300</v>
      </c>
      <c r="D6">
        <v>4.29</v>
      </c>
      <c r="E6" s="7">
        <v>100</v>
      </c>
      <c r="F6" s="7">
        <f t="shared" si="1"/>
        <v>429</v>
      </c>
      <c r="G6" s="8">
        <f t="shared" si="0"/>
        <v>143</v>
      </c>
      <c r="I6" s="8"/>
    </row>
    <row r="7" spans="1:9">
      <c r="A7" t="s">
        <v>15</v>
      </c>
      <c r="B7" s="7">
        <v>5</v>
      </c>
      <c r="C7" s="7">
        <v>300</v>
      </c>
      <c r="D7">
        <v>4.7</v>
      </c>
      <c r="E7" s="7">
        <v>100</v>
      </c>
      <c r="F7" s="7">
        <f t="shared" si="1"/>
        <v>470</v>
      </c>
      <c r="G7" s="8">
        <f t="shared" si="0"/>
        <v>156.66666666666666</v>
      </c>
      <c r="I7" s="8"/>
    </row>
    <row r="8" spans="1:9">
      <c r="A8" t="s">
        <v>15</v>
      </c>
      <c r="B8" s="7">
        <v>6</v>
      </c>
      <c r="C8" s="7">
        <v>300</v>
      </c>
      <c r="D8">
        <v>3.07</v>
      </c>
      <c r="E8" s="7">
        <v>100</v>
      </c>
      <c r="F8" s="7">
        <f t="shared" si="1"/>
        <v>307</v>
      </c>
      <c r="G8" s="8">
        <f t="shared" si="0"/>
        <v>102.33333333333334</v>
      </c>
      <c r="H8" s="8">
        <f>AVERAGE(G6:G8)</f>
        <v>134</v>
      </c>
      <c r="I8" s="8">
        <f>STDEV(G6:G8)</f>
        <v>28.262656948308553</v>
      </c>
    </row>
    <row r="9" spans="1:9">
      <c r="A9" t="s">
        <v>16</v>
      </c>
      <c r="B9" s="7">
        <v>7</v>
      </c>
      <c r="C9" s="7">
        <v>300</v>
      </c>
      <c r="D9">
        <v>4.5199999999999996</v>
      </c>
      <c r="E9" s="7">
        <v>100</v>
      </c>
      <c r="F9" s="7">
        <f t="shared" si="1"/>
        <v>451.99999999999994</v>
      </c>
      <c r="G9" s="8">
        <f t="shared" si="0"/>
        <v>150.66666666666663</v>
      </c>
      <c r="I9" s="8"/>
    </row>
    <row r="10" spans="1:9">
      <c r="A10" t="s">
        <v>16</v>
      </c>
      <c r="B10" s="7">
        <v>8</v>
      </c>
      <c r="C10" s="7">
        <v>300</v>
      </c>
      <c r="D10">
        <v>5.53</v>
      </c>
      <c r="E10" s="7">
        <v>100</v>
      </c>
      <c r="F10" s="7">
        <f t="shared" si="1"/>
        <v>553</v>
      </c>
      <c r="G10" s="8">
        <f t="shared" si="0"/>
        <v>184.33333333333331</v>
      </c>
      <c r="I10" s="8"/>
    </row>
    <row r="11" spans="1:9">
      <c r="A11" t="s">
        <v>16</v>
      </c>
      <c r="B11" s="7">
        <v>9</v>
      </c>
      <c r="C11" s="7">
        <v>300</v>
      </c>
      <c r="D11">
        <v>5.71</v>
      </c>
      <c r="E11" s="7">
        <v>100</v>
      </c>
      <c r="F11" s="7">
        <f t="shared" si="1"/>
        <v>571</v>
      </c>
      <c r="G11" s="8">
        <f t="shared" si="0"/>
        <v>190.33333333333334</v>
      </c>
      <c r="H11" s="8">
        <f>AVERAGE(G9:G11)</f>
        <v>175.11111111111109</v>
      </c>
      <c r="I11" s="8">
        <f>STDEV(G9:G11)</f>
        <v>21.381023084692394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opLeftCell="A21" workbookViewId="0">
      <selection activeCell="B28" sqref="B28"/>
    </sheetView>
  </sheetViews>
  <sheetFormatPr defaultRowHeight="15"/>
  <cols>
    <col min="2" max="2" width="16.28515625" customWidth="1"/>
    <col min="3" max="3" width="6" customWidth="1"/>
    <col min="7" max="7" width="16.7109375" customWidth="1"/>
    <col min="8" max="8" width="19.7109375" customWidth="1"/>
    <col min="9" max="9" width="10.5703125" customWidth="1"/>
    <col min="10" max="10" width="19.85546875" customWidth="1"/>
    <col min="11" max="11" width="17.7109375" customWidth="1"/>
    <col min="12" max="12" width="24.28515625" customWidth="1"/>
    <col min="13" max="13" width="8.7109375" customWidth="1"/>
    <col min="14" max="14" width="7.28515625" customWidth="1"/>
    <col min="15" max="15" width="11.42578125" customWidth="1"/>
    <col min="16" max="16" width="9.7109375" customWidth="1"/>
    <col min="17" max="17" width="10.7109375" customWidth="1"/>
    <col min="18" max="18" width="17.28515625" customWidth="1"/>
  </cols>
  <sheetData>
    <row r="1" spans="1:22">
      <c r="A1" t="s">
        <v>17</v>
      </c>
      <c r="B1" s="3" t="s">
        <v>18</v>
      </c>
      <c r="C1" s="3" t="s">
        <v>1</v>
      </c>
      <c r="D1" s="3" t="s">
        <v>19</v>
      </c>
      <c r="E1" t="s">
        <v>20</v>
      </c>
      <c r="F1" t="s">
        <v>21</v>
      </c>
      <c r="G1" s="7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7</v>
      </c>
      <c r="N1" t="s">
        <v>8</v>
      </c>
      <c r="O1" s="3"/>
      <c r="P1" s="3"/>
      <c r="Q1" s="3"/>
      <c r="S1" s="3"/>
      <c r="T1" s="3"/>
      <c r="U1" s="3"/>
      <c r="V1" s="2"/>
    </row>
    <row r="2" spans="1:22">
      <c r="B2" s="3"/>
      <c r="C2" s="3"/>
      <c r="D2" s="3"/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O2" s="3"/>
      <c r="P2" s="3"/>
      <c r="Q2" s="3"/>
      <c r="S2" s="3"/>
      <c r="T2" s="3"/>
      <c r="U2" s="3"/>
      <c r="V2" s="2"/>
    </row>
    <row r="3" spans="1:22">
      <c r="A3">
        <v>22</v>
      </c>
      <c r="E3" t="s">
        <v>34</v>
      </c>
      <c r="F3">
        <v>28.32</v>
      </c>
      <c r="G3">
        <v>6.45</v>
      </c>
      <c r="H3" s="3"/>
      <c r="I3" s="2"/>
      <c r="J3" s="10"/>
      <c r="K3" s="11"/>
      <c r="L3" s="12"/>
      <c r="O3" s="3"/>
      <c r="P3" s="3"/>
      <c r="Q3" s="3"/>
      <c r="S3" s="3"/>
      <c r="T3" s="3"/>
      <c r="U3" s="3"/>
      <c r="V3" s="2"/>
    </row>
    <row r="4" spans="1:22">
      <c r="A4">
        <v>23</v>
      </c>
      <c r="E4" t="s">
        <v>35</v>
      </c>
      <c r="F4">
        <v>27.81</v>
      </c>
      <c r="G4">
        <v>9.1280000000000001</v>
      </c>
      <c r="H4" s="3"/>
      <c r="I4" s="2"/>
      <c r="J4" s="10"/>
      <c r="K4" s="11"/>
      <c r="L4" s="12"/>
      <c r="M4" s="4"/>
      <c r="N4" s="3"/>
      <c r="O4" s="10"/>
      <c r="P4" s="2"/>
      <c r="Q4" s="2"/>
      <c r="R4" s="4"/>
      <c r="S4" s="5"/>
      <c r="T4" s="6"/>
      <c r="U4" s="6"/>
      <c r="V4" s="3"/>
    </row>
    <row r="5" spans="1:22">
      <c r="A5">
        <v>24</v>
      </c>
      <c r="E5" t="s">
        <v>36</v>
      </c>
      <c r="F5">
        <v>27.8</v>
      </c>
      <c r="G5">
        <v>9.1419999999999995</v>
      </c>
      <c r="H5" s="3"/>
      <c r="I5" s="2"/>
      <c r="J5" s="10"/>
      <c r="K5" s="11"/>
      <c r="L5" s="12"/>
      <c r="M5" s="6"/>
      <c r="N5" s="12"/>
      <c r="O5" s="10"/>
      <c r="P5" s="2"/>
      <c r="Q5" s="2"/>
      <c r="R5" s="4"/>
      <c r="S5" s="5"/>
      <c r="T5" s="6"/>
      <c r="U5" s="6"/>
      <c r="V5" s="3"/>
    </row>
    <row r="6" spans="1:22">
      <c r="A6">
        <v>25</v>
      </c>
      <c r="B6" t="s">
        <v>14</v>
      </c>
      <c r="C6" s="3">
        <v>1</v>
      </c>
      <c r="D6" s="3" t="s">
        <v>37</v>
      </c>
      <c r="E6">
        <v>1</v>
      </c>
      <c r="F6">
        <v>12.05</v>
      </c>
      <c r="G6" s="1">
        <v>414700</v>
      </c>
      <c r="H6" s="3">
        <v>300</v>
      </c>
      <c r="I6" s="2">
        <v>100</v>
      </c>
      <c r="J6" s="10">
        <v>10</v>
      </c>
      <c r="K6" s="11">
        <f>G6*I6*J6*100/H6</f>
        <v>138233333.33333334</v>
      </c>
      <c r="L6" s="12">
        <f t="shared" ref="L3:L23" si="0">LOG(K6)</f>
        <v>8.1406127806443553</v>
      </c>
      <c r="M6" s="4"/>
      <c r="N6" s="3"/>
      <c r="O6" s="10"/>
      <c r="P6" s="2"/>
      <c r="Q6" s="2"/>
      <c r="R6" s="4"/>
      <c r="S6" s="5"/>
      <c r="T6" s="6"/>
      <c r="U6" s="6"/>
      <c r="V6" s="3"/>
    </row>
    <row r="7" spans="1:22">
      <c r="A7">
        <v>26</v>
      </c>
      <c r="B7" t="s">
        <v>14</v>
      </c>
      <c r="C7" s="3">
        <v>1</v>
      </c>
      <c r="D7" s="3" t="s">
        <v>38</v>
      </c>
      <c r="E7">
        <v>1</v>
      </c>
      <c r="F7">
        <v>12.07</v>
      </c>
      <c r="G7" s="1">
        <v>409700</v>
      </c>
      <c r="H7" s="3">
        <v>300</v>
      </c>
      <c r="I7" s="2">
        <v>100</v>
      </c>
      <c r="J7" s="10">
        <v>10</v>
      </c>
      <c r="K7" s="11">
        <f>G7*I7*J7*100/H7</f>
        <v>136566666.66666666</v>
      </c>
      <c r="L7" s="12">
        <f t="shared" si="0"/>
        <v>8.135344709233479</v>
      </c>
      <c r="M7" s="6">
        <f>AVERAGE(L6:L7)</f>
        <v>8.1379787449389163</v>
      </c>
      <c r="N7" s="12">
        <f>STDEV(L6:L7)</f>
        <v>3.7250890184056668E-3</v>
      </c>
      <c r="O7" s="10"/>
      <c r="P7" s="2"/>
      <c r="Q7" s="2"/>
      <c r="R7" s="4"/>
      <c r="S7" s="5"/>
      <c r="T7" s="6"/>
      <c r="U7" s="6"/>
      <c r="V7" s="3"/>
    </row>
    <row r="8" spans="1:22">
      <c r="A8">
        <v>27</v>
      </c>
      <c r="B8" t="s">
        <v>14</v>
      </c>
      <c r="C8" s="3">
        <v>2</v>
      </c>
      <c r="D8" s="3" t="s">
        <v>37</v>
      </c>
      <c r="E8">
        <v>2</v>
      </c>
      <c r="F8">
        <v>14.43</v>
      </c>
      <c r="G8" s="1">
        <v>82110</v>
      </c>
      <c r="H8" s="3">
        <v>300</v>
      </c>
      <c r="I8" s="2">
        <v>100</v>
      </c>
      <c r="J8" s="10">
        <v>10</v>
      </c>
      <c r="K8" s="11">
        <f t="shared" ref="K7:K23" si="1">G8*I8*J8*100/H8</f>
        <v>27370000</v>
      </c>
      <c r="L8" s="12">
        <f t="shared" si="0"/>
        <v>7.4372747974101232</v>
      </c>
      <c r="M8" s="6"/>
      <c r="N8" s="12"/>
      <c r="O8" s="10"/>
      <c r="P8" s="2"/>
      <c r="Q8" s="2"/>
      <c r="R8" s="4"/>
      <c r="S8" s="5"/>
      <c r="T8" s="6"/>
      <c r="U8" s="6"/>
      <c r="V8" s="3"/>
    </row>
    <row r="9" spans="1:22">
      <c r="A9">
        <v>28</v>
      </c>
      <c r="B9" t="s">
        <v>14</v>
      </c>
      <c r="C9" s="3">
        <v>2</v>
      </c>
      <c r="D9" s="3" t="s">
        <v>38</v>
      </c>
      <c r="E9">
        <v>2</v>
      </c>
      <c r="F9">
        <v>12</v>
      </c>
      <c r="G9" s="1">
        <v>428500</v>
      </c>
      <c r="H9" s="3">
        <v>300</v>
      </c>
      <c r="I9" s="2">
        <v>100</v>
      </c>
      <c r="J9" s="10">
        <v>10</v>
      </c>
      <c r="K9" s="11">
        <f t="shared" si="1"/>
        <v>142833333.33333334</v>
      </c>
      <c r="L9" s="12">
        <f t="shared" si="0"/>
        <v>8.1548295715395547</v>
      </c>
      <c r="M9" s="6">
        <f>AVERAGE(L8:L9)</f>
        <v>7.7960521844748385</v>
      </c>
      <c r="N9" s="12">
        <f>STDEV(L8:L9)</f>
        <v>0.50738784665970238</v>
      </c>
      <c r="O9" s="10"/>
      <c r="P9" s="2"/>
      <c r="Q9" s="2"/>
      <c r="R9" s="4"/>
      <c r="S9" s="5"/>
      <c r="T9" s="6"/>
      <c r="U9" s="6"/>
      <c r="V9" s="3"/>
    </row>
    <row r="10" spans="1:22">
      <c r="A10">
        <v>29</v>
      </c>
      <c r="B10" t="s">
        <v>14</v>
      </c>
      <c r="C10" s="3">
        <v>3</v>
      </c>
      <c r="D10" s="3" t="s">
        <v>37</v>
      </c>
      <c r="E10">
        <v>3</v>
      </c>
      <c r="F10">
        <v>12.98</v>
      </c>
      <c r="G10" s="1">
        <v>219700</v>
      </c>
      <c r="H10" s="3">
        <v>300</v>
      </c>
      <c r="I10" s="2">
        <v>100</v>
      </c>
      <c r="J10" s="10">
        <v>10</v>
      </c>
      <c r="K10" s="11">
        <f t="shared" si="1"/>
        <v>73233333.333333328</v>
      </c>
      <c r="L10" s="12">
        <f t="shared" si="0"/>
        <v>7.8647088022008482</v>
      </c>
      <c r="M10" s="6"/>
      <c r="N10" s="12"/>
      <c r="O10" s="10"/>
      <c r="P10" s="2"/>
      <c r="Q10" s="2"/>
      <c r="R10" s="4"/>
      <c r="S10" s="5"/>
      <c r="T10" s="6"/>
      <c r="U10" s="6"/>
      <c r="V10" s="3"/>
    </row>
    <row r="11" spans="1:22">
      <c r="A11">
        <v>30</v>
      </c>
      <c r="B11" t="s">
        <v>14</v>
      </c>
      <c r="C11" s="3">
        <v>3</v>
      </c>
      <c r="D11" s="3" t="s">
        <v>38</v>
      </c>
      <c r="E11">
        <v>3</v>
      </c>
      <c r="F11">
        <v>13.05</v>
      </c>
      <c r="G11" s="1">
        <v>209400</v>
      </c>
      <c r="H11" s="3">
        <v>300</v>
      </c>
      <c r="I11" s="2">
        <v>100</v>
      </c>
      <c r="J11" s="10">
        <v>10</v>
      </c>
      <c r="K11" s="11">
        <f t="shared" si="1"/>
        <v>69800000</v>
      </c>
      <c r="L11" s="12">
        <f t="shared" si="0"/>
        <v>7.8438554226231609</v>
      </c>
      <c r="M11" s="6">
        <f>AVERAGE(L10:L11)</f>
        <v>7.8542821124120046</v>
      </c>
      <c r="N11" s="12">
        <f>STDEV(L10:L11)</f>
        <v>1.4745566110039746E-2</v>
      </c>
      <c r="O11" s="10"/>
      <c r="P11" s="2"/>
      <c r="Q11" s="2"/>
      <c r="R11" s="4"/>
      <c r="S11" s="5"/>
      <c r="T11" s="6"/>
      <c r="U11" s="6"/>
      <c r="V11" s="3"/>
    </row>
    <row r="12" spans="1:22">
      <c r="A12">
        <v>31</v>
      </c>
      <c r="B12" t="s">
        <v>15</v>
      </c>
      <c r="C12" s="3">
        <v>4</v>
      </c>
      <c r="D12" s="3" t="s">
        <v>37</v>
      </c>
      <c r="E12">
        <v>4</v>
      </c>
      <c r="F12">
        <v>13.04</v>
      </c>
      <c r="G12" s="1">
        <v>211600</v>
      </c>
      <c r="H12" s="3">
        <v>300</v>
      </c>
      <c r="I12" s="2">
        <v>100</v>
      </c>
      <c r="J12" s="10">
        <v>10</v>
      </c>
      <c r="K12" s="11">
        <f t="shared" si="1"/>
        <v>70533333.333333328</v>
      </c>
      <c r="L12" s="12">
        <f t="shared" si="0"/>
        <v>7.848394408643486</v>
      </c>
      <c r="M12" s="6"/>
      <c r="N12" s="12"/>
      <c r="O12" s="10"/>
      <c r="P12" s="2"/>
      <c r="Q12" s="2"/>
      <c r="R12" s="4"/>
      <c r="S12" s="5"/>
      <c r="T12" s="6"/>
      <c r="U12" s="6"/>
      <c r="V12" s="3"/>
    </row>
    <row r="13" spans="1:22">
      <c r="A13">
        <v>32</v>
      </c>
      <c r="B13" t="s">
        <v>15</v>
      </c>
      <c r="C13" s="3">
        <v>4</v>
      </c>
      <c r="D13" s="3" t="s">
        <v>38</v>
      </c>
      <c r="E13">
        <v>4</v>
      </c>
      <c r="F13">
        <v>13.05</v>
      </c>
      <c r="G13" s="1">
        <v>209400</v>
      </c>
      <c r="H13" s="3">
        <v>300</v>
      </c>
      <c r="I13" s="2">
        <v>100</v>
      </c>
      <c r="J13" s="10">
        <v>10</v>
      </c>
      <c r="K13" s="11">
        <f t="shared" si="1"/>
        <v>69800000</v>
      </c>
      <c r="L13" s="12">
        <f t="shared" si="0"/>
        <v>7.8438554226231609</v>
      </c>
      <c r="M13" s="6">
        <f>AVERAGE(L12:L13)</f>
        <v>7.8461249156333235</v>
      </c>
      <c r="N13" s="12">
        <f>STDEV(L12:L13)</f>
        <v>3.209547794682817E-3</v>
      </c>
      <c r="O13" s="10"/>
      <c r="P13" s="2"/>
      <c r="Q13" s="2"/>
      <c r="R13" s="4"/>
      <c r="S13" s="5"/>
      <c r="T13" s="6"/>
      <c r="U13" s="6"/>
      <c r="V13" s="3"/>
    </row>
    <row r="14" spans="1:22">
      <c r="A14">
        <v>33</v>
      </c>
      <c r="B14" t="s">
        <v>15</v>
      </c>
      <c r="C14" s="3">
        <v>5</v>
      </c>
      <c r="D14" s="3" t="s">
        <v>37</v>
      </c>
      <c r="E14">
        <v>5</v>
      </c>
      <c r="F14">
        <v>12.65</v>
      </c>
      <c r="G14" s="1">
        <v>276600</v>
      </c>
      <c r="H14" s="3">
        <v>300</v>
      </c>
      <c r="I14" s="2">
        <v>100</v>
      </c>
      <c r="J14" s="10">
        <v>10</v>
      </c>
      <c r="K14" s="11">
        <f t="shared" si="1"/>
        <v>92200000</v>
      </c>
      <c r="L14" s="12">
        <f t="shared" si="0"/>
        <v>7.9647309210536292</v>
      </c>
      <c r="M14" s="6"/>
      <c r="N14" s="12"/>
      <c r="O14" s="10"/>
      <c r="P14" s="2"/>
      <c r="Q14" s="2"/>
      <c r="R14" s="4"/>
      <c r="S14" s="5"/>
      <c r="T14" s="6"/>
      <c r="U14" s="6"/>
      <c r="V14" s="3"/>
    </row>
    <row r="15" spans="1:22">
      <c r="A15">
        <v>34</v>
      </c>
      <c r="B15" t="s">
        <v>15</v>
      </c>
      <c r="C15" s="3">
        <v>5</v>
      </c>
      <c r="D15" s="3" t="s">
        <v>38</v>
      </c>
      <c r="E15">
        <v>5</v>
      </c>
      <c r="F15">
        <v>12.68</v>
      </c>
      <c r="G15" s="1">
        <v>270800</v>
      </c>
      <c r="H15" s="3">
        <v>300</v>
      </c>
      <c r="I15" s="2">
        <v>100</v>
      </c>
      <c r="J15" s="10">
        <v>10</v>
      </c>
      <c r="K15" s="11">
        <f t="shared" si="1"/>
        <v>90266666.666666672</v>
      </c>
      <c r="L15" s="12">
        <f t="shared" si="0"/>
        <v>7.9555274052934442</v>
      </c>
      <c r="M15" s="6">
        <f>AVERAGE(L14:L15)</f>
        <v>7.9601291631735371</v>
      </c>
      <c r="N15" s="12">
        <f>STDEV(L14:L15)</f>
        <v>6.5078684047841307E-3</v>
      </c>
      <c r="O15" s="10"/>
      <c r="P15" s="2"/>
      <c r="Q15" s="2"/>
      <c r="R15" s="4"/>
      <c r="S15" s="5"/>
      <c r="T15" s="6"/>
      <c r="U15" s="6"/>
      <c r="V15" s="3"/>
    </row>
    <row r="16" spans="1:22">
      <c r="A16">
        <v>35</v>
      </c>
      <c r="B16" t="s">
        <v>15</v>
      </c>
      <c r="C16" s="3">
        <v>6</v>
      </c>
      <c r="D16" s="3" t="s">
        <v>37</v>
      </c>
      <c r="E16">
        <v>6</v>
      </c>
      <c r="F16">
        <v>13.39</v>
      </c>
      <c r="G16" s="1">
        <v>166900</v>
      </c>
      <c r="H16" s="3">
        <v>300</v>
      </c>
      <c r="I16" s="2">
        <v>100</v>
      </c>
      <c r="J16" s="10">
        <v>10</v>
      </c>
      <c r="K16" s="11">
        <f t="shared" si="1"/>
        <v>55633333.333333336</v>
      </c>
      <c r="L16" s="12">
        <f t="shared" si="0"/>
        <v>7.7453350819595839</v>
      </c>
      <c r="M16" s="6"/>
      <c r="N16" s="12"/>
      <c r="O16" s="10"/>
      <c r="P16" s="2"/>
      <c r="Q16" s="2"/>
      <c r="R16" s="4"/>
      <c r="S16" s="5"/>
      <c r="T16" s="6"/>
      <c r="U16" s="6"/>
      <c r="V16" s="3"/>
    </row>
    <row r="17" spans="1:28">
      <c r="A17">
        <v>36</v>
      </c>
      <c r="B17" t="s">
        <v>15</v>
      </c>
      <c r="C17" s="3">
        <v>6</v>
      </c>
      <c r="D17" s="3" t="s">
        <v>38</v>
      </c>
      <c r="E17">
        <v>6</v>
      </c>
      <c r="F17">
        <v>13.33</v>
      </c>
      <c r="G17" s="1">
        <v>173300</v>
      </c>
      <c r="H17" s="3">
        <v>300</v>
      </c>
      <c r="I17" s="2">
        <v>100</v>
      </c>
      <c r="J17" s="10">
        <v>10</v>
      </c>
      <c r="K17" s="11">
        <f t="shared" si="1"/>
        <v>57766666.666666664</v>
      </c>
      <c r="L17" s="12">
        <f t="shared" si="0"/>
        <v>7.7616773079942547</v>
      </c>
      <c r="M17" s="6">
        <f>AVERAGE(L16:L17)</f>
        <v>7.7535061949769197</v>
      </c>
      <c r="N17" s="12">
        <f>STDEV(L16:L17)</f>
        <v>1.1555698848799093E-2</v>
      </c>
      <c r="O17" s="10"/>
      <c r="P17" s="2"/>
      <c r="Q17" s="2"/>
      <c r="R17" s="4"/>
      <c r="S17" s="5"/>
      <c r="T17" s="6"/>
      <c r="U17" s="6"/>
      <c r="V17" s="3"/>
    </row>
    <row r="18" spans="1:28">
      <c r="A18">
        <v>37</v>
      </c>
      <c r="B18" t="s">
        <v>16</v>
      </c>
      <c r="C18" s="3">
        <v>7</v>
      </c>
      <c r="D18" s="3" t="s">
        <v>37</v>
      </c>
      <c r="E18">
        <v>7</v>
      </c>
      <c r="F18">
        <v>13.36</v>
      </c>
      <c r="G18" s="1">
        <v>170600</v>
      </c>
      <c r="H18" s="3">
        <v>300</v>
      </c>
      <c r="I18" s="2">
        <v>100</v>
      </c>
      <c r="J18" s="10">
        <v>10</v>
      </c>
      <c r="K18" s="11">
        <f t="shared" si="1"/>
        <v>56866666.666666664</v>
      </c>
      <c r="L18" s="12">
        <f t="shared" si="0"/>
        <v>7.7548577721118415</v>
      </c>
      <c r="M18" s="6"/>
      <c r="N18" s="12"/>
      <c r="O18" s="10"/>
      <c r="P18" s="2"/>
      <c r="Q18" s="2"/>
      <c r="R18" s="4"/>
      <c r="S18" s="5"/>
      <c r="T18" s="6"/>
      <c r="U18" s="6"/>
      <c r="V18" s="3"/>
    </row>
    <row r="19" spans="1:28">
      <c r="A19">
        <v>38</v>
      </c>
      <c r="B19" t="s">
        <v>16</v>
      </c>
      <c r="C19" s="3">
        <v>7</v>
      </c>
      <c r="D19" s="3" t="s">
        <v>38</v>
      </c>
      <c r="E19">
        <v>7</v>
      </c>
      <c r="F19">
        <v>13.49</v>
      </c>
      <c r="G19" s="1">
        <v>155800</v>
      </c>
      <c r="H19" s="3">
        <v>300</v>
      </c>
      <c r="I19" s="2">
        <v>100</v>
      </c>
      <c r="J19" s="10">
        <v>10</v>
      </c>
      <c r="K19" s="11">
        <f t="shared" si="1"/>
        <v>51933333.333333336</v>
      </c>
      <c r="L19" s="12">
        <f t="shared" si="0"/>
        <v>7.715446198616883</v>
      </c>
      <c r="M19" s="6">
        <f>AVERAGE(L18:L19)</f>
        <v>7.7351519853643627</v>
      </c>
      <c r="N19" s="12">
        <f>STDEV(L18:L19)</f>
        <v>2.7868190875517153E-2</v>
      </c>
      <c r="O19" s="10"/>
      <c r="P19" s="2"/>
      <c r="Q19" s="2"/>
      <c r="R19" s="4"/>
      <c r="S19" s="5"/>
      <c r="T19" s="6"/>
      <c r="U19" s="6"/>
      <c r="V19" s="3"/>
    </row>
    <row r="20" spans="1:28">
      <c r="A20">
        <v>39</v>
      </c>
      <c r="B20" t="s">
        <v>16</v>
      </c>
      <c r="C20" s="3">
        <v>8</v>
      </c>
      <c r="D20" s="3" t="s">
        <v>37</v>
      </c>
      <c r="E20">
        <v>8</v>
      </c>
      <c r="F20">
        <v>13.02</v>
      </c>
      <c r="G20" s="1">
        <v>215000</v>
      </c>
      <c r="H20" s="3">
        <v>300</v>
      </c>
      <c r="I20" s="2">
        <v>100</v>
      </c>
      <c r="J20" s="10">
        <v>10</v>
      </c>
      <c r="K20" s="11">
        <f t="shared" si="1"/>
        <v>71666666.666666672</v>
      </c>
      <c r="L20" s="12">
        <f t="shared" si="0"/>
        <v>7.8553172051959432</v>
      </c>
      <c r="M20" s="6"/>
      <c r="N20" s="12"/>
      <c r="O20" s="10"/>
      <c r="P20" s="2"/>
      <c r="Q20" s="2"/>
      <c r="R20" s="4"/>
      <c r="S20" s="5"/>
      <c r="T20" s="6"/>
      <c r="U20" s="6"/>
      <c r="V20" s="3"/>
    </row>
    <row r="21" spans="1:28">
      <c r="A21">
        <v>40</v>
      </c>
      <c r="B21" t="s">
        <v>16</v>
      </c>
      <c r="C21" s="3">
        <v>8</v>
      </c>
      <c r="D21" s="3" t="s">
        <v>38</v>
      </c>
      <c r="E21">
        <v>8</v>
      </c>
      <c r="F21">
        <v>13.07</v>
      </c>
      <c r="G21" s="1">
        <v>206700</v>
      </c>
      <c r="H21" s="3">
        <v>300</v>
      </c>
      <c r="I21" s="2">
        <v>100</v>
      </c>
      <c r="J21" s="10">
        <v>10</v>
      </c>
      <c r="K21" s="11">
        <f t="shared" si="1"/>
        <v>68900000</v>
      </c>
      <c r="L21" s="12">
        <f t="shared" si="0"/>
        <v>7.8382192219076261</v>
      </c>
      <c r="M21" s="6">
        <f>AVERAGE(L20:L21)</f>
        <v>7.8467682135517851</v>
      </c>
      <c r="N21" s="12">
        <f>STDEV(L20:L21)</f>
        <v>1.2090099927783308E-2</v>
      </c>
      <c r="O21" s="10"/>
      <c r="P21" s="2"/>
      <c r="Q21" s="2"/>
      <c r="R21" s="4"/>
      <c r="S21" s="5"/>
      <c r="T21" s="6"/>
      <c r="U21" s="6"/>
      <c r="V21" s="3"/>
    </row>
    <row r="22" spans="1:28">
      <c r="A22">
        <v>41</v>
      </c>
      <c r="B22" t="s">
        <v>16</v>
      </c>
      <c r="C22" s="3">
        <v>9</v>
      </c>
      <c r="D22" s="3" t="s">
        <v>37</v>
      </c>
      <c r="E22">
        <v>9</v>
      </c>
      <c r="F22">
        <v>13.38</v>
      </c>
      <c r="G22" s="1">
        <v>167700</v>
      </c>
      <c r="H22" s="3">
        <v>300</v>
      </c>
      <c r="I22" s="2">
        <v>100</v>
      </c>
      <c r="J22" s="10">
        <v>10</v>
      </c>
      <c r="K22" s="11">
        <f t="shared" si="1"/>
        <v>55900000</v>
      </c>
      <c r="L22" s="12">
        <f t="shared" si="0"/>
        <v>7.7474118078864231</v>
      </c>
      <c r="M22" s="13"/>
      <c r="N22" s="13"/>
    </row>
    <row r="23" spans="1:28">
      <c r="A23">
        <v>42</v>
      </c>
      <c r="B23" t="s">
        <v>16</v>
      </c>
      <c r="C23" s="3">
        <v>9</v>
      </c>
      <c r="D23" s="3" t="s">
        <v>38</v>
      </c>
      <c r="E23">
        <v>9</v>
      </c>
      <c r="F23">
        <v>13.18</v>
      </c>
      <c r="G23" s="1">
        <v>192700</v>
      </c>
      <c r="H23" s="3">
        <v>300</v>
      </c>
      <c r="I23" s="2">
        <v>100</v>
      </c>
      <c r="J23" s="10">
        <v>10</v>
      </c>
      <c r="K23" s="11">
        <f t="shared" si="1"/>
        <v>64233333.333333336</v>
      </c>
      <c r="L23" s="12">
        <f t="shared" si="0"/>
        <v>7.8077604599357908</v>
      </c>
      <c r="M23" s="6">
        <f>AVERAGE(L22:L23)</f>
        <v>7.7775861339111074</v>
      </c>
      <c r="N23" s="12">
        <f>STDEV(L22:L23)</f>
        <v>4.2672941099575326E-2</v>
      </c>
    </row>
    <row r="24" spans="1:28">
      <c r="G24" s="1"/>
      <c r="Y24" s="7"/>
      <c r="Z24" s="7"/>
      <c r="AA24" s="7"/>
      <c r="AB24" s="7"/>
    </row>
    <row r="25" spans="1:28">
      <c r="B25" t="s">
        <v>39</v>
      </c>
      <c r="U25" s="1"/>
    </row>
    <row r="26" spans="1:28">
      <c r="B26" t="s">
        <v>40</v>
      </c>
      <c r="D26">
        <v>0.99629999999999996</v>
      </c>
    </row>
    <row r="27" spans="1:28">
      <c r="B27" t="s">
        <v>41</v>
      </c>
      <c r="C27" t="s">
        <v>42</v>
      </c>
      <c r="D27">
        <v>97.51</v>
      </c>
    </row>
    <row r="28" spans="1:28">
      <c r="B28" s="15" t="s">
        <v>43</v>
      </c>
      <c r="D28">
        <v>-3.383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3A5CB-A1FD-4829-AEA6-6E4B1280A701}">
  <dimension ref="A1:AB27"/>
  <sheetViews>
    <sheetView topLeftCell="A18" workbookViewId="0">
      <selection activeCell="B27" sqref="B27"/>
    </sheetView>
  </sheetViews>
  <sheetFormatPr defaultRowHeight="15"/>
  <cols>
    <col min="2" max="2" width="16.28515625" customWidth="1"/>
    <col min="3" max="3" width="6" customWidth="1"/>
    <col min="7" max="7" width="16.7109375" customWidth="1"/>
    <col min="8" max="8" width="19.7109375" customWidth="1"/>
    <col min="9" max="9" width="10.5703125" customWidth="1"/>
    <col min="10" max="10" width="19.85546875" customWidth="1"/>
    <col min="11" max="11" width="17.7109375" customWidth="1"/>
    <col min="12" max="12" width="24.28515625" customWidth="1"/>
    <col min="13" max="13" width="8.140625" customWidth="1"/>
    <col min="14" max="14" width="8.28515625" customWidth="1"/>
    <col min="15" max="15" width="11.42578125" customWidth="1"/>
    <col min="16" max="16" width="9.7109375" customWidth="1"/>
    <col min="17" max="17" width="10.7109375" customWidth="1"/>
    <col min="18" max="18" width="17.28515625" customWidth="1"/>
  </cols>
  <sheetData>
    <row r="1" spans="1:22">
      <c r="A1" t="s">
        <v>17</v>
      </c>
      <c r="B1" s="3" t="s">
        <v>18</v>
      </c>
      <c r="C1" s="3" t="s">
        <v>1</v>
      </c>
      <c r="D1" s="3" t="s">
        <v>19</v>
      </c>
      <c r="E1" t="s">
        <v>20</v>
      </c>
      <c r="F1" t="s">
        <v>21</v>
      </c>
      <c r="G1" s="7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7</v>
      </c>
      <c r="N1" t="s">
        <v>8</v>
      </c>
      <c r="O1" s="3"/>
      <c r="P1" s="3"/>
      <c r="Q1" s="3"/>
      <c r="S1" s="3"/>
      <c r="T1" s="3"/>
      <c r="U1" s="3"/>
      <c r="V1" s="2"/>
    </row>
    <row r="2" spans="1:22">
      <c r="B2" s="3"/>
      <c r="C2" s="3"/>
      <c r="D2" s="3"/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O2" s="3"/>
      <c r="P2" s="3"/>
      <c r="Q2" s="3"/>
      <c r="S2" s="3"/>
      <c r="T2" s="3"/>
      <c r="U2" s="3"/>
      <c r="V2" s="2"/>
    </row>
    <row r="3" spans="1:22">
      <c r="A3">
        <v>15</v>
      </c>
      <c r="D3" t="s">
        <v>37</v>
      </c>
      <c r="E3" t="s">
        <v>44</v>
      </c>
      <c r="F3" t="s">
        <v>45</v>
      </c>
      <c r="K3" s="11" t="e">
        <f>G3/5*#REF!*J3*100/H3</f>
        <v>#REF!</v>
      </c>
      <c r="L3" s="3" t="e">
        <f>LOG(K3)</f>
        <v>#REF!</v>
      </c>
      <c r="M3" s="4"/>
      <c r="N3" s="3"/>
      <c r="O3" s="10"/>
      <c r="P3" s="2"/>
      <c r="Q3" s="2"/>
      <c r="R3" s="4"/>
      <c r="S3" s="5"/>
      <c r="T3" s="6"/>
      <c r="U3" s="6"/>
      <c r="V3" s="3"/>
    </row>
    <row r="4" spans="1:22">
      <c r="A4">
        <v>16</v>
      </c>
      <c r="D4" t="s">
        <v>38</v>
      </c>
      <c r="E4" t="s">
        <v>44</v>
      </c>
      <c r="F4" t="s">
        <v>45</v>
      </c>
      <c r="K4" s="11" t="e">
        <f>G4/5*#REF!*J4*100/H4</f>
        <v>#REF!</v>
      </c>
      <c r="L4" s="3" t="e">
        <f t="shared" ref="L4:L22" si="0">LOG(K4)</f>
        <v>#REF!</v>
      </c>
      <c r="M4" s="4"/>
      <c r="N4" s="3"/>
      <c r="O4" s="10"/>
      <c r="P4" s="2"/>
      <c r="Q4" s="2"/>
      <c r="R4" s="4"/>
      <c r="S4" s="5"/>
      <c r="T4" s="6"/>
      <c r="U4" s="6"/>
      <c r="V4" s="3"/>
    </row>
    <row r="5" spans="1:22">
      <c r="A5">
        <v>29</v>
      </c>
      <c r="B5" t="s">
        <v>14</v>
      </c>
      <c r="C5" s="3">
        <v>1</v>
      </c>
      <c r="D5" s="3" t="s">
        <v>37</v>
      </c>
      <c r="E5">
        <v>1</v>
      </c>
      <c r="F5">
        <v>31.37</v>
      </c>
      <c r="G5">
        <v>68.13</v>
      </c>
      <c r="H5" s="3">
        <v>300</v>
      </c>
      <c r="I5" s="2">
        <v>100</v>
      </c>
      <c r="J5" s="10">
        <v>10</v>
      </c>
      <c r="K5" s="11">
        <f>G5*I5*J5*100/H5</f>
        <v>22710</v>
      </c>
      <c r="L5" s="12">
        <f t="shared" si="0"/>
        <v>4.3562171342197349</v>
      </c>
      <c r="M5" s="4"/>
      <c r="N5" s="3"/>
      <c r="O5" s="10"/>
      <c r="P5" s="2"/>
      <c r="Q5" s="2"/>
      <c r="R5" s="4"/>
      <c r="S5" s="5"/>
      <c r="T5" s="6"/>
      <c r="U5" s="6"/>
      <c r="V5" s="3"/>
    </row>
    <row r="6" spans="1:22">
      <c r="A6">
        <v>30</v>
      </c>
      <c r="B6" t="s">
        <v>14</v>
      </c>
      <c r="C6" s="3">
        <v>1</v>
      </c>
      <c r="D6" s="3" t="s">
        <v>38</v>
      </c>
      <c r="E6">
        <v>1</v>
      </c>
      <c r="F6">
        <v>30.02</v>
      </c>
      <c r="G6">
        <v>161.80000000000001</v>
      </c>
      <c r="H6" s="3">
        <v>300</v>
      </c>
      <c r="I6" s="2">
        <v>100</v>
      </c>
      <c r="J6" s="10">
        <v>10</v>
      </c>
      <c r="K6" s="11">
        <f t="shared" ref="K6:K22" si="1">G6*I6*J6*100/H6</f>
        <v>53933.333333333343</v>
      </c>
      <c r="L6" s="12">
        <f t="shared" si="0"/>
        <v>4.7318572625565913</v>
      </c>
      <c r="M6" s="6">
        <f>AVERAGE(L5:L6)</f>
        <v>4.5440371983881631</v>
      </c>
      <c r="N6" s="12">
        <f>STDEV(L5:L6)</f>
        <v>0.26561768203277619</v>
      </c>
      <c r="O6" s="10"/>
      <c r="P6" s="2"/>
      <c r="Q6" s="2"/>
      <c r="R6" s="4"/>
      <c r="S6" s="5"/>
      <c r="T6" s="6"/>
      <c r="U6" s="6"/>
      <c r="V6" s="3"/>
    </row>
    <row r="7" spans="1:22">
      <c r="A7">
        <v>31</v>
      </c>
      <c r="B7" t="s">
        <v>14</v>
      </c>
      <c r="C7" s="3">
        <v>2</v>
      </c>
      <c r="D7" s="3" t="s">
        <v>37</v>
      </c>
      <c r="E7">
        <v>2</v>
      </c>
      <c r="F7">
        <v>31.07</v>
      </c>
      <c r="G7">
        <v>82.6</v>
      </c>
      <c r="H7" s="3">
        <v>300</v>
      </c>
      <c r="I7" s="2">
        <v>100</v>
      </c>
      <c r="J7" s="10">
        <v>10</v>
      </c>
      <c r="K7" s="11">
        <f t="shared" si="1"/>
        <v>27533.333333333332</v>
      </c>
      <c r="L7" s="12">
        <f t="shared" si="0"/>
        <v>4.4398587926007194</v>
      </c>
      <c r="M7" s="6"/>
      <c r="N7" s="12"/>
      <c r="O7" s="10"/>
      <c r="P7" s="2"/>
      <c r="Q7" s="2"/>
      <c r="R7" s="4"/>
      <c r="S7" s="5"/>
      <c r="T7" s="6"/>
      <c r="U7" s="6"/>
      <c r="V7" s="3"/>
    </row>
    <row r="8" spans="1:22">
      <c r="A8">
        <v>32</v>
      </c>
      <c r="B8" t="s">
        <v>14</v>
      </c>
      <c r="C8" s="3">
        <v>2</v>
      </c>
      <c r="D8" s="3" t="s">
        <v>38</v>
      </c>
      <c r="E8">
        <v>2</v>
      </c>
      <c r="F8">
        <v>30.52</v>
      </c>
      <c r="G8">
        <v>117.6</v>
      </c>
      <c r="H8" s="3">
        <v>300</v>
      </c>
      <c r="I8" s="2">
        <v>100</v>
      </c>
      <c r="J8" s="10">
        <v>10</v>
      </c>
      <c r="K8" s="11">
        <f t="shared" si="1"/>
        <v>39200</v>
      </c>
      <c r="L8" s="12">
        <f t="shared" si="0"/>
        <v>4.5932860670204576</v>
      </c>
      <c r="M8" s="6">
        <f>AVERAGE(L7:L8)</f>
        <v>4.5165724298105889</v>
      </c>
      <c r="N8" s="12">
        <f>STDEV(L7:L8)</f>
        <v>0.10848946616116624</v>
      </c>
      <c r="O8" s="10"/>
      <c r="P8" s="2"/>
      <c r="Q8" s="2"/>
      <c r="R8" s="4"/>
      <c r="S8" s="5"/>
      <c r="T8" s="6"/>
      <c r="U8" s="6"/>
      <c r="V8" s="3"/>
    </row>
    <row r="9" spans="1:22">
      <c r="A9">
        <v>33</v>
      </c>
      <c r="B9" t="s">
        <v>14</v>
      </c>
      <c r="C9" s="3">
        <v>3</v>
      </c>
      <c r="D9" s="3" t="s">
        <v>37</v>
      </c>
      <c r="E9">
        <v>3</v>
      </c>
      <c r="F9">
        <v>31.83</v>
      </c>
      <c r="G9">
        <v>50.73</v>
      </c>
      <c r="H9" s="3">
        <v>300</v>
      </c>
      <c r="I9" s="2">
        <v>100</v>
      </c>
      <c r="J9" s="10">
        <v>10</v>
      </c>
      <c r="K9" s="11">
        <f t="shared" si="1"/>
        <v>16910</v>
      </c>
      <c r="L9" s="12">
        <f t="shared" si="0"/>
        <v>4.2281436075977421</v>
      </c>
      <c r="M9" s="6"/>
      <c r="N9" s="12"/>
      <c r="O9" s="10"/>
      <c r="P9" s="2"/>
      <c r="Q9" s="2"/>
      <c r="R9" s="4"/>
      <c r="S9" s="5"/>
      <c r="T9" s="6"/>
      <c r="U9" s="6"/>
      <c r="V9" s="3"/>
    </row>
    <row r="10" spans="1:22">
      <c r="A10">
        <v>34</v>
      </c>
      <c r="B10" t="s">
        <v>14</v>
      </c>
      <c r="C10" s="3">
        <v>3</v>
      </c>
      <c r="D10" s="3" t="s">
        <v>38</v>
      </c>
      <c r="E10">
        <v>3</v>
      </c>
      <c r="F10">
        <v>31.47</v>
      </c>
      <c r="G10">
        <v>63.7</v>
      </c>
      <c r="H10" s="3">
        <v>300</v>
      </c>
      <c r="I10" s="2">
        <v>100</v>
      </c>
      <c r="J10" s="10">
        <v>10</v>
      </c>
      <c r="K10" s="11">
        <f t="shared" si="1"/>
        <v>21233.333333333332</v>
      </c>
      <c r="L10" s="12">
        <f t="shared" si="0"/>
        <v>4.3270181776156882</v>
      </c>
      <c r="M10" s="6">
        <f>AVERAGE(L9:L10)</f>
        <v>4.2775808926067151</v>
      </c>
      <c r="N10" s="12">
        <f>STDEV(L9:L10)</f>
        <v>6.9914878946593775E-2</v>
      </c>
      <c r="O10" s="10"/>
      <c r="P10" s="2"/>
      <c r="Q10" s="2"/>
      <c r="R10" s="4"/>
      <c r="S10" s="5"/>
      <c r="T10" s="6"/>
      <c r="U10" s="6"/>
      <c r="V10" s="3"/>
    </row>
    <row r="11" spans="1:22">
      <c r="A11">
        <v>35</v>
      </c>
      <c r="B11" t="s">
        <v>15</v>
      </c>
      <c r="C11" s="3">
        <v>4</v>
      </c>
      <c r="D11" s="3" t="s">
        <v>37</v>
      </c>
      <c r="E11">
        <v>4</v>
      </c>
      <c r="F11">
        <v>28.03</v>
      </c>
      <c r="G11">
        <v>579.20000000000005</v>
      </c>
      <c r="H11" s="3">
        <v>300</v>
      </c>
      <c r="I11" s="2">
        <v>100</v>
      </c>
      <c r="J11" s="10">
        <v>10</v>
      </c>
      <c r="K11" s="11">
        <f t="shared" si="1"/>
        <v>193066.66666666672</v>
      </c>
      <c r="L11" s="12">
        <f t="shared" si="0"/>
        <v>5.2857072984694282</v>
      </c>
      <c r="M11" s="6"/>
      <c r="N11" s="12"/>
      <c r="O11" s="10"/>
      <c r="P11" s="2"/>
      <c r="Q11" s="2"/>
      <c r="R11" s="4"/>
      <c r="S11" s="5"/>
      <c r="T11" s="6"/>
      <c r="U11" s="6"/>
      <c r="V11" s="3"/>
    </row>
    <row r="12" spans="1:22">
      <c r="A12">
        <v>36</v>
      </c>
      <c r="B12" t="s">
        <v>15</v>
      </c>
      <c r="C12" s="3">
        <v>4</v>
      </c>
      <c r="D12" s="3" t="s">
        <v>38</v>
      </c>
      <c r="E12">
        <v>4</v>
      </c>
      <c r="F12">
        <v>27.98</v>
      </c>
      <c r="G12">
        <v>597.4</v>
      </c>
      <c r="H12" s="3">
        <v>300</v>
      </c>
      <c r="I12" s="2">
        <v>100</v>
      </c>
      <c r="J12" s="10">
        <v>10</v>
      </c>
      <c r="K12" s="11">
        <f t="shared" si="1"/>
        <v>199133.33333333334</v>
      </c>
      <c r="L12" s="12">
        <f t="shared" si="0"/>
        <v>5.2991439635484472</v>
      </c>
      <c r="M12" s="6">
        <f>AVERAGE(L11:L12)</f>
        <v>5.2924256310089373</v>
      </c>
      <c r="N12" s="12">
        <f>STDEV(L11:L12)</f>
        <v>9.5011569939067921E-3</v>
      </c>
      <c r="O12" s="10"/>
      <c r="P12" s="2"/>
      <c r="Q12" s="2"/>
      <c r="R12" s="4"/>
      <c r="S12" s="5"/>
      <c r="T12" s="6"/>
      <c r="U12" s="6"/>
      <c r="V12" s="3"/>
    </row>
    <row r="13" spans="1:22">
      <c r="A13">
        <v>37</v>
      </c>
      <c r="B13" t="s">
        <v>15</v>
      </c>
      <c r="C13" s="3">
        <v>5</v>
      </c>
      <c r="D13" s="3" t="s">
        <v>37</v>
      </c>
      <c r="E13">
        <v>5</v>
      </c>
      <c r="F13">
        <v>30.29</v>
      </c>
      <c r="G13">
        <v>136.4</v>
      </c>
      <c r="H13" s="3">
        <v>300</v>
      </c>
      <c r="I13" s="2">
        <v>100</v>
      </c>
      <c r="J13" s="10">
        <v>10</v>
      </c>
      <c r="K13" s="11">
        <f t="shared" si="1"/>
        <v>45466.666666666664</v>
      </c>
      <c r="L13" s="12">
        <f t="shared" si="0"/>
        <v>4.6576931156007975</v>
      </c>
      <c r="M13" s="6"/>
      <c r="N13" s="12"/>
      <c r="O13" s="10"/>
      <c r="P13" s="2"/>
      <c r="Q13" s="2"/>
      <c r="R13" s="4"/>
      <c r="S13" s="5"/>
      <c r="T13" s="6"/>
      <c r="U13" s="6"/>
      <c r="V13" s="3"/>
    </row>
    <row r="14" spans="1:22">
      <c r="A14">
        <v>38</v>
      </c>
      <c r="B14" t="s">
        <v>15</v>
      </c>
      <c r="C14" s="3">
        <v>5</v>
      </c>
      <c r="D14" s="3" t="s">
        <v>38</v>
      </c>
      <c r="E14">
        <v>5</v>
      </c>
      <c r="F14">
        <v>30.6</v>
      </c>
      <c r="G14">
        <v>111.6</v>
      </c>
      <c r="H14" s="3">
        <v>300</v>
      </c>
      <c r="I14" s="2">
        <v>100</v>
      </c>
      <c r="J14" s="10">
        <v>10</v>
      </c>
      <c r="K14" s="11">
        <f t="shared" si="1"/>
        <v>37200</v>
      </c>
      <c r="L14" s="12">
        <f t="shared" si="0"/>
        <v>4.5705429398818973</v>
      </c>
      <c r="M14" s="6">
        <f>AVERAGE(L13:L14)</f>
        <v>4.6141180277413474</v>
      </c>
      <c r="N14" s="12">
        <f>STDEV(L13:L14)</f>
        <v>6.1624480232433505E-2</v>
      </c>
      <c r="O14" s="10"/>
      <c r="P14" s="2"/>
      <c r="Q14" s="2"/>
      <c r="R14" s="4"/>
      <c r="S14" s="5"/>
      <c r="T14" s="6"/>
      <c r="U14" s="6"/>
      <c r="V14" s="3"/>
    </row>
    <row r="15" spans="1:22">
      <c r="A15">
        <v>39</v>
      </c>
      <c r="B15" t="s">
        <v>15</v>
      </c>
      <c r="C15" s="3">
        <v>6</v>
      </c>
      <c r="D15" s="3" t="s">
        <v>37</v>
      </c>
      <c r="E15">
        <v>6</v>
      </c>
      <c r="F15">
        <v>31.39</v>
      </c>
      <c r="G15">
        <v>67.28</v>
      </c>
      <c r="H15" s="3">
        <v>300</v>
      </c>
      <c r="I15" s="2">
        <v>100</v>
      </c>
      <c r="J15" s="10">
        <v>10</v>
      </c>
      <c r="K15" s="11">
        <f t="shared" si="1"/>
        <v>22426.666666666668</v>
      </c>
      <c r="L15" s="12">
        <f t="shared" si="0"/>
        <v>4.3507647280701933</v>
      </c>
      <c r="M15" s="6"/>
      <c r="N15" s="12"/>
      <c r="O15" s="10"/>
      <c r="P15" s="2"/>
      <c r="Q15" s="2"/>
      <c r="R15" s="4"/>
      <c r="S15" s="5"/>
      <c r="T15" s="6"/>
      <c r="U15" s="6"/>
      <c r="V15" s="3"/>
    </row>
    <row r="16" spans="1:22">
      <c r="A16">
        <v>40</v>
      </c>
      <c r="B16" t="s">
        <v>15</v>
      </c>
      <c r="C16" s="3">
        <v>6</v>
      </c>
      <c r="D16" s="3" t="s">
        <v>38</v>
      </c>
      <c r="E16">
        <v>6</v>
      </c>
      <c r="F16">
        <v>31.2</v>
      </c>
      <c r="G16">
        <v>75.94</v>
      </c>
      <c r="H16" s="3">
        <v>300</v>
      </c>
      <c r="I16" s="2">
        <v>100</v>
      </c>
      <c r="J16" s="10">
        <v>10</v>
      </c>
      <c r="K16" s="11">
        <f t="shared" si="1"/>
        <v>25313.333333333332</v>
      </c>
      <c r="L16" s="12">
        <f t="shared" si="0"/>
        <v>4.4033493380841158</v>
      </c>
      <c r="M16" s="6">
        <f>AVERAGE(L15:L16)</f>
        <v>4.3770570330771541</v>
      </c>
      <c r="N16" s="12">
        <f>STDEV(L15:L16)</f>
        <v>3.7182934326894602E-2</v>
      </c>
      <c r="O16" s="10"/>
      <c r="P16" s="2"/>
      <c r="Q16" s="2"/>
      <c r="R16" s="4"/>
      <c r="S16" s="5"/>
      <c r="T16" s="6"/>
      <c r="U16" s="6"/>
      <c r="V16" s="3"/>
    </row>
    <row r="17" spans="1:28">
      <c r="A17">
        <v>41</v>
      </c>
      <c r="B17" t="s">
        <v>16</v>
      </c>
      <c r="C17" s="3">
        <v>7</v>
      </c>
      <c r="D17" s="3" t="s">
        <v>37</v>
      </c>
      <c r="E17">
        <v>7</v>
      </c>
      <c r="F17">
        <v>30.5</v>
      </c>
      <c r="G17">
        <v>118.6</v>
      </c>
      <c r="H17" s="3">
        <v>300</v>
      </c>
      <c r="I17" s="2">
        <v>100</v>
      </c>
      <c r="J17" s="10">
        <v>10</v>
      </c>
      <c r="K17" s="11">
        <f t="shared" si="1"/>
        <v>39533.333333333336</v>
      </c>
      <c r="L17" s="12">
        <f t="shared" si="0"/>
        <v>4.5969634343085817</v>
      </c>
      <c r="M17" s="6"/>
      <c r="N17" s="12"/>
      <c r="O17" s="10"/>
      <c r="P17" s="2"/>
      <c r="Q17" s="2"/>
      <c r="R17" s="4"/>
      <c r="S17" s="5"/>
      <c r="T17" s="6"/>
      <c r="U17" s="6"/>
      <c r="V17" s="3"/>
    </row>
    <row r="18" spans="1:28">
      <c r="A18">
        <v>42</v>
      </c>
      <c r="B18" t="s">
        <v>16</v>
      </c>
      <c r="C18" s="3">
        <v>7</v>
      </c>
      <c r="D18" s="3" t="s">
        <v>38</v>
      </c>
      <c r="E18">
        <v>7</v>
      </c>
      <c r="F18">
        <v>30.32</v>
      </c>
      <c r="G18">
        <v>133.5</v>
      </c>
      <c r="H18" s="3">
        <v>300</v>
      </c>
      <c r="I18" s="2">
        <v>100</v>
      </c>
      <c r="J18" s="10">
        <v>10</v>
      </c>
      <c r="K18" s="11">
        <f t="shared" si="1"/>
        <v>44500</v>
      </c>
      <c r="L18" s="12">
        <f t="shared" si="0"/>
        <v>4.648360010980932</v>
      </c>
      <c r="M18" s="6">
        <f>AVERAGE(L17:L18)</f>
        <v>4.6226617226447573</v>
      </c>
      <c r="N18" s="12">
        <f>STDEV(L17:L18)</f>
        <v>3.6342867894793227E-2</v>
      </c>
      <c r="O18" s="10"/>
      <c r="P18" s="2"/>
      <c r="Q18" s="2"/>
      <c r="R18" s="4"/>
      <c r="S18" s="5"/>
      <c r="T18" s="6"/>
      <c r="U18" s="6"/>
      <c r="V18" s="3"/>
    </row>
    <row r="19" spans="1:28">
      <c r="A19">
        <v>43</v>
      </c>
      <c r="B19" t="s">
        <v>16</v>
      </c>
      <c r="C19" s="3">
        <v>8</v>
      </c>
      <c r="D19" s="3" t="s">
        <v>37</v>
      </c>
      <c r="E19">
        <v>8</v>
      </c>
      <c r="F19">
        <v>31.22</v>
      </c>
      <c r="G19">
        <v>74.73</v>
      </c>
      <c r="H19" s="3">
        <v>300</v>
      </c>
      <c r="I19" s="2">
        <v>100</v>
      </c>
      <c r="J19" s="10">
        <v>10</v>
      </c>
      <c r="K19" s="11">
        <f t="shared" si="1"/>
        <v>24910</v>
      </c>
      <c r="L19" s="12">
        <f t="shared" si="0"/>
        <v>4.3963737275365062</v>
      </c>
      <c r="M19" s="6"/>
      <c r="N19" s="12"/>
      <c r="O19" s="10"/>
      <c r="P19" s="2"/>
      <c r="Q19" s="2"/>
      <c r="R19" s="4"/>
      <c r="S19" s="5"/>
      <c r="T19" s="6"/>
      <c r="U19" s="6"/>
      <c r="V19" s="3"/>
    </row>
    <row r="20" spans="1:28">
      <c r="A20">
        <v>44</v>
      </c>
      <c r="B20" t="s">
        <v>16</v>
      </c>
      <c r="C20" s="3">
        <v>8</v>
      </c>
      <c r="D20" s="3" t="s">
        <v>38</v>
      </c>
      <c r="E20">
        <v>8</v>
      </c>
      <c r="F20">
        <v>30.59</v>
      </c>
      <c r="G20">
        <v>112.2</v>
      </c>
      <c r="H20" s="3">
        <v>300</v>
      </c>
      <c r="I20" s="2">
        <v>100</v>
      </c>
      <c r="J20" s="10">
        <v>10</v>
      </c>
      <c r="K20" s="11">
        <f t="shared" si="1"/>
        <v>37400</v>
      </c>
      <c r="L20" s="12">
        <f t="shared" si="0"/>
        <v>4.5728716022004798</v>
      </c>
      <c r="M20" s="6">
        <f>AVERAGE(L19:L20)</f>
        <v>4.4846226648684926</v>
      </c>
      <c r="N20" s="12">
        <f>STDEV(L19:L20)</f>
        <v>0.12480284403990906</v>
      </c>
      <c r="O20" s="10"/>
      <c r="P20" s="2"/>
      <c r="Q20" s="2"/>
      <c r="R20" s="4"/>
      <c r="S20" s="5"/>
      <c r="T20" s="6"/>
      <c r="U20" s="6"/>
      <c r="V20" s="3"/>
    </row>
    <row r="21" spans="1:28">
      <c r="A21">
        <v>45</v>
      </c>
      <c r="B21" t="s">
        <v>16</v>
      </c>
      <c r="C21" s="3">
        <v>9</v>
      </c>
      <c r="D21" s="3" t="s">
        <v>37</v>
      </c>
      <c r="E21">
        <v>9</v>
      </c>
      <c r="F21">
        <v>31.4</v>
      </c>
      <c r="G21">
        <v>66.86</v>
      </c>
      <c r="H21" s="3">
        <v>300</v>
      </c>
      <c r="I21" s="2">
        <v>100</v>
      </c>
      <c r="J21" s="10">
        <v>10</v>
      </c>
      <c r="K21" s="11">
        <f t="shared" si="1"/>
        <v>22286.666666666668</v>
      </c>
      <c r="L21" s="12">
        <f t="shared" si="0"/>
        <v>4.3480451175368877</v>
      </c>
      <c r="M21" s="13"/>
      <c r="N21" s="13"/>
    </row>
    <row r="22" spans="1:28">
      <c r="A22">
        <v>46</v>
      </c>
      <c r="B22" t="s">
        <v>16</v>
      </c>
      <c r="C22" s="3">
        <v>9</v>
      </c>
      <c r="D22" s="3" t="s">
        <v>38</v>
      </c>
      <c r="E22">
        <v>9</v>
      </c>
      <c r="F22">
        <v>31.18</v>
      </c>
      <c r="G22">
        <v>76.7</v>
      </c>
      <c r="H22" s="3">
        <v>300</v>
      </c>
      <c r="I22" s="2">
        <v>100</v>
      </c>
      <c r="J22" s="10">
        <v>10</v>
      </c>
      <c r="K22" s="11">
        <f t="shared" si="1"/>
        <v>25566.666666666668</v>
      </c>
      <c r="L22" s="12">
        <f t="shared" si="0"/>
        <v>4.4076741092293181</v>
      </c>
      <c r="M22" s="6">
        <f>AVERAGE(L21:L22)</f>
        <v>4.3778596133831034</v>
      </c>
      <c r="N22" s="12">
        <f>STDEV(L21:L22)</f>
        <v>4.2164064381033851E-2</v>
      </c>
    </row>
    <row r="23" spans="1:28">
      <c r="G23" s="1"/>
      <c r="Y23" s="7"/>
      <c r="Z23" s="7"/>
      <c r="AA23" s="7"/>
      <c r="AB23" s="7"/>
    </row>
    <row r="24" spans="1:28">
      <c r="B24" t="s">
        <v>39</v>
      </c>
      <c r="U24" s="1"/>
    </row>
    <row r="25" spans="1:28">
      <c r="B25" t="s">
        <v>40</v>
      </c>
      <c r="D25">
        <v>0.99239999999999995</v>
      </c>
    </row>
    <row r="26" spans="1:28">
      <c r="B26" t="s">
        <v>41</v>
      </c>
      <c r="C26" t="s">
        <v>42</v>
      </c>
      <c r="D26">
        <v>89.73</v>
      </c>
    </row>
    <row r="27" spans="1:28">
      <c r="B27" s="15" t="s">
        <v>43</v>
      </c>
      <c r="D27">
        <v>-3.5950000000000002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C2D98-EC89-4FC2-8CD5-79534B907E44}">
  <dimension ref="A1:AB28"/>
  <sheetViews>
    <sheetView topLeftCell="A21" workbookViewId="0">
      <selection activeCell="B28" sqref="B28"/>
    </sheetView>
  </sheetViews>
  <sheetFormatPr defaultRowHeight="15"/>
  <cols>
    <col min="2" max="2" width="16.28515625" customWidth="1"/>
    <col min="3" max="3" width="6" customWidth="1"/>
    <col min="7" max="7" width="16.7109375" customWidth="1"/>
    <col min="8" max="8" width="19.7109375" customWidth="1"/>
    <col min="9" max="9" width="10.5703125" customWidth="1"/>
    <col min="10" max="10" width="19.85546875" customWidth="1"/>
    <col min="11" max="11" width="17.7109375" customWidth="1"/>
    <col min="12" max="12" width="24.28515625" customWidth="1"/>
    <col min="13" max="13" width="6.85546875" customWidth="1"/>
    <col min="14" max="14" width="8.42578125" customWidth="1"/>
    <col min="15" max="15" width="11.42578125" customWidth="1"/>
    <col min="16" max="16" width="9.7109375" customWidth="1"/>
    <col min="17" max="17" width="10.7109375" customWidth="1"/>
    <col min="18" max="18" width="17.28515625" customWidth="1"/>
  </cols>
  <sheetData>
    <row r="1" spans="1:22">
      <c r="A1" t="s">
        <v>17</v>
      </c>
      <c r="B1" s="3" t="s">
        <v>18</v>
      </c>
      <c r="C1" s="3" t="s">
        <v>1</v>
      </c>
      <c r="D1" s="3" t="s">
        <v>19</v>
      </c>
      <c r="E1" t="s">
        <v>20</v>
      </c>
      <c r="F1" t="s">
        <v>21</v>
      </c>
      <c r="G1" s="7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7</v>
      </c>
      <c r="N1" t="s">
        <v>8</v>
      </c>
      <c r="O1" s="3"/>
      <c r="P1" s="3"/>
      <c r="Q1" s="3"/>
      <c r="S1" s="3"/>
      <c r="T1" s="3"/>
      <c r="U1" s="3"/>
      <c r="V1" s="2"/>
    </row>
    <row r="2" spans="1:22">
      <c r="B2" s="3"/>
      <c r="C2" s="3"/>
      <c r="D2" s="3"/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O2" s="3"/>
      <c r="P2" s="3"/>
      <c r="Q2" s="3"/>
      <c r="S2" s="3"/>
      <c r="T2" s="3"/>
      <c r="U2" s="3"/>
      <c r="V2" s="2"/>
    </row>
    <row r="3" spans="1:22">
      <c r="A3" s="2" t="s">
        <v>46</v>
      </c>
      <c r="E3" t="s">
        <v>34</v>
      </c>
      <c r="F3" s="6">
        <v>30.5767835061719</v>
      </c>
      <c r="G3" s="2" t="s">
        <v>47</v>
      </c>
      <c r="K3" s="11" t="e">
        <f>G3/5*#REF!*J3*100/H3</f>
        <v>#VALUE!</v>
      </c>
      <c r="L3" s="3" t="e">
        <f t="shared" ref="L3:L23" si="0">LOG(K3)</f>
        <v>#VALUE!</v>
      </c>
      <c r="O3" s="3"/>
      <c r="P3" s="3"/>
      <c r="Q3" s="3"/>
      <c r="S3" s="3"/>
      <c r="T3" s="3"/>
      <c r="U3" s="3"/>
      <c r="V3" s="2"/>
    </row>
    <row r="4" spans="1:22">
      <c r="A4" s="2" t="s">
        <v>48</v>
      </c>
      <c r="E4" t="s">
        <v>35</v>
      </c>
      <c r="F4" s="6">
        <v>31.318500006047799</v>
      </c>
      <c r="G4" s="2" t="s">
        <v>47</v>
      </c>
      <c r="K4" s="11" t="e">
        <f>G4/5*#REF!*J4*100/H4</f>
        <v>#VALUE!</v>
      </c>
      <c r="L4" s="3" t="e">
        <f>LOG(K4)</f>
        <v>#VALUE!</v>
      </c>
      <c r="M4" s="4"/>
      <c r="N4" s="3"/>
      <c r="O4" s="10"/>
      <c r="P4" s="2"/>
      <c r="Q4" s="2"/>
      <c r="R4" s="4"/>
      <c r="S4" s="5"/>
      <c r="T4" s="6"/>
      <c r="U4" s="6"/>
      <c r="V4" s="3"/>
    </row>
    <row r="5" spans="1:22">
      <c r="A5" s="2" t="s">
        <v>49</v>
      </c>
      <c r="E5" t="s">
        <v>36</v>
      </c>
      <c r="F5" s="6">
        <v>31.4322949346783</v>
      </c>
      <c r="G5" s="2" t="s">
        <v>47</v>
      </c>
      <c r="K5" s="11" t="e">
        <f>G5/5*#REF!*J5*100/H5</f>
        <v>#VALUE!</v>
      </c>
      <c r="L5" s="3" t="e">
        <f t="shared" si="0"/>
        <v>#VALUE!</v>
      </c>
      <c r="M5" s="4"/>
      <c r="N5" s="3"/>
      <c r="O5" s="10"/>
      <c r="P5" s="2"/>
      <c r="Q5" s="2"/>
      <c r="R5" s="4"/>
      <c r="S5" s="5"/>
      <c r="T5" s="6"/>
      <c r="U5" s="6"/>
      <c r="V5" s="3"/>
    </row>
    <row r="6" spans="1:22">
      <c r="A6" s="2" t="s">
        <v>50</v>
      </c>
      <c r="B6" t="s">
        <v>14</v>
      </c>
      <c r="C6" s="3">
        <v>1</v>
      </c>
      <c r="D6" s="3" t="s">
        <v>37</v>
      </c>
      <c r="E6">
        <v>1</v>
      </c>
      <c r="F6" s="6">
        <v>16.681358777046398</v>
      </c>
      <c r="G6" s="4">
        <v>211116.579251544</v>
      </c>
      <c r="H6" s="3">
        <v>300</v>
      </c>
      <c r="I6" s="2">
        <v>100</v>
      </c>
      <c r="J6" s="10">
        <v>10</v>
      </c>
      <c r="K6" s="11">
        <f>G6*I6*J6*100/H6</f>
        <v>70372193.083848</v>
      </c>
      <c r="L6" s="12">
        <f t="shared" si="0"/>
        <v>7.8474010856212901</v>
      </c>
      <c r="M6" s="4"/>
      <c r="N6" s="3"/>
      <c r="O6" s="10"/>
      <c r="P6" s="2"/>
      <c r="Q6" s="2"/>
      <c r="R6" s="4"/>
      <c r="S6" s="5"/>
      <c r="T6" s="6"/>
      <c r="U6" s="6"/>
      <c r="V6" s="3"/>
    </row>
    <row r="7" spans="1:22">
      <c r="A7" s="2" t="s">
        <v>51</v>
      </c>
      <c r="B7" t="s">
        <v>14</v>
      </c>
      <c r="C7" s="3">
        <v>1</v>
      </c>
      <c r="D7" s="3" t="s">
        <v>38</v>
      </c>
      <c r="E7">
        <v>1</v>
      </c>
      <c r="F7" s="6">
        <v>16.217127042184501</v>
      </c>
      <c r="G7" s="4">
        <v>289768.637464926</v>
      </c>
      <c r="H7" s="3">
        <v>300</v>
      </c>
      <c r="I7" s="2">
        <v>100</v>
      </c>
      <c r="J7" s="10">
        <v>10</v>
      </c>
      <c r="K7" s="11">
        <f t="shared" ref="K7:K23" si="1">G7*I7*J7*100/H7</f>
        <v>96589545.821641997</v>
      </c>
      <c r="L7" s="12">
        <f t="shared" si="0"/>
        <v>7.9849301239552011</v>
      </c>
      <c r="M7" s="6">
        <f>AVERAGE(L6:L7)</f>
        <v>7.9161656047882456</v>
      </c>
      <c r="N7" s="12">
        <f>STDEV(L6:L7)</f>
        <v>9.7247715615973077E-2</v>
      </c>
      <c r="O7" s="10"/>
      <c r="P7" s="2"/>
      <c r="Q7" s="2"/>
      <c r="R7" s="4"/>
      <c r="S7" s="5"/>
      <c r="T7" s="6"/>
      <c r="U7" s="6"/>
      <c r="V7" s="3"/>
    </row>
    <row r="8" spans="1:22">
      <c r="A8" s="2" t="s">
        <v>52</v>
      </c>
      <c r="B8" t="s">
        <v>14</v>
      </c>
      <c r="C8" s="3">
        <v>2</v>
      </c>
      <c r="D8" s="3" t="s">
        <v>37</v>
      </c>
      <c r="E8">
        <v>2</v>
      </c>
      <c r="F8" s="6">
        <v>17.344081386758202</v>
      </c>
      <c r="G8" s="4">
        <v>134335.32022395</v>
      </c>
      <c r="H8" s="3">
        <v>300</v>
      </c>
      <c r="I8" s="2">
        <v>100</v>
      </c>
      <c r="J8" s="10">
        <v>10</v>
      </c>
      <c r="K8" s="11">
        <f t="shared" si="1"/>
        <v>44778440.074650005</v>
      </c>
      <c r="L8" s="12">
        <f t="shared" si="0"/>
        <v>7.6510689601949577</v>
      </c>
      <c r="M8" s="6"/>
      <c r="N8" s="12"/>
      <c r="O8" s="10"/>
      <c r="P8" s="2"/>
      <c r="Q8" s="2"/>
      <c r="R8" s="4"/>
      <c r="S8" s="5"/>
      <c r="T8" s="6"/>
      <c r="U8" s="6"/>
      <c r="V8" s="3"/>
    </row>
    <row r="9" spans="1:22">
      <c r="A9" s="2" t="s">
        <v>53</v>
      </c>
      <c r="B9" t="s">
        <v>14</v>
      </c>
      <c r="C9" s="3">
        <v>2</v>
      </c>
      <c r="D9" s="3" t="s">
        <v>38</v>
      </c>
      <c r="E9">
        <v>2</v>
      </c>
      <c r="F9" s="6">
        <v>17.1573154547768</v>
      </c>
      <c r="G9" s="4">
        <v>152587.788219674</v>
      </c>
      <c r="H9" s="3">
        <v>300</v>
      </c>
      <c r="I9" s="2">
        <v>100</v>
      </c>
      <c r="J9" s="10">
        <v>10</v>
      </c>
      <c r="K9" s="11">
        <f t="shared" si="1"/>
        <v>50862596.073224664</v>
      </c>
      <c r="L9" s="12">
        <f t="shared" si="0"/>
        <v>7.7063985231912886</v>
      </c>
      <c r="M9" s="6">
        <f>AVERAGE(L8:L9)</f>
        <v>7.6787337416931232</v>
      </c>
      <c r="N9" s="12">
        <f>STDEV(L8:L9)</f>
        <v>3.9123909194793818E-2</v>
      </c>
      <c r="O9" s="10"/>
      <c r="P9" s="2"/>
      <c r="Q9" s="2"/>
      <c r="R9" s="4"/>
      <c r="S9" s="5"/>
      <c r="T9" s="6"/>
      <c r="U9" s="6"/>
      <c r="V9" s="3"/>
    </row>
    <row r="10" spans="1:22">
      <c r="A10" s="2" t="s">
        <v>54</v>
      </c>
      <c r="B10" t="s">
        <v>14</v>
      </c>
      <c r="C10" s="3">
        <v>3</v>
      </c>
      <c r="D10" s="3" t="s">
        <v>37</v>
      </c>
      <c r="E10">
        <v>3</v>
      </c>
      <c r="F10" s="6">
        <v>17.590287779555702</v>
      </c>
      <c r="G10" s="4">
        <v>113566.794020146</v>
      </c>
      <c r="H10" s="3">
        <v>300</v>
      </c>
      <c r="I10" s="2">
        <v>100</v>
      </c>
      <c r="J10" s="10">
        <v>10</v>
      </c>
      <c r="K10" s="11">
        <f t="shared" si="1"/>
        <v>37855598.006715328</v>
      </c>
      <c r="L10" s="12">
        <f t="shared" si="0"/>
        <v>7.5781301111454207</v>
      </c>
      <c r="M10" s="6"/>
      <c r="N10" s="12"/>
      <c r="O10" s="10"/>
      <c r="P10" s="2"/>
      <c r="Q10" s="2"/>
      <c r="R10" s="4"/>
      <c r="S10" s="5"/>
      <c r="T10" s="6"/>
      <c r="U10" s="6"/>
      <c r="V10" s="3"/>
    </row>
    <row r="11" spans="1:22">
      <c r="A11" s="2" t="s">
        <v>55</v>
      </c>
      <c r="B11" t="s">
        <v>14</v>
      </c>
      <c r="C11" s="3">
        <v>3</v>
      </c>
      <c r="D11" s="3" t="s">
        <v>38</v>
      </c>
      <c r="E11">
        <v>3</v>
      </c>
      <c r="F11" s="6">
        <v>16.613043878429401</v>
      </c>
      <c r="G11" s="4">
        <v>221187.55398963101</v>
      </c>
      <c r="H11" s="3">
        <v>300</v>
      </c>
      <c r="I11" s="2">
        <v>100</v>
      </c>
      <c r="J11" s="10">
        <v>10</v>
      </c>
      <c r="K11" s="11">
        <f t="shared" si="1"/>
        <v>73729184.663210332</v>
      </c>
      <c r="L11" s="12">
        <f t="shared" si="0"/>
        <v>7.8676394312688043</v>
      </c>
      <c r="M11" s="6">
        <f>AVERAGE(L10:L11)</f>
        <v>7.7228847712071129</v>
      </c>
      <c r="N11" s="12">
        <f>STDEV(L10:L11)</f>
        <v>0.20471400347595153</v>
      </c>
      <c r="O11" s="10"/>
      <c r="P11" s="2"/>
      <c r="Q11" s="2"/>
      <c r="R11" s="4"/>
      <c r="S11" s="5"/>
      <c r="T11" s="6"/>
      <c r="U11" s="6"/>
      <c r="V11" s="3"/>
    </row>
    <row r="12" spans="1:22">
      <c r="A12" s="2" t="s">
        <v>56</v>
      </c>
      <c r="B12" t="s">
        <v>15</v>
      </c>
      <c r="C12" s="3">
        <v>4</v>
      </c>
      <c r="D12" s="3" t="s">
        <v>37</v>
      </c>
      <c r="E12">
        <v>4</v>
      </c>
      <c r="F12" s="6">
        <v>17.234447448192299</v>
      </c>
      <c r="G12" s="4">
        <v>144766.928649849</v>
      </c>
      <c r="H12" s="3">
        <v>300</v>
      </c>
      <c r="I12" s="2">
        <v>100</v>
      </c>
      <c r="J12" s="10">
        <v>10</v>
      </c>
      <c r="K12" s="11">
        <f t="shared" si="1"/>
        <v>48255642.883282997</v>
      </c>
      <c r="L12" s="12">
        <f t="shared" si="0"/>
        <v>7.6835481058617541</v>
      </c>
      <c r="M12" s="6"/>
      <c r="N12" s="12"/>
      <c r="O12" s="10"/>
      <c r="P12" s="2"/>
      <c r="Q12" s="2"/>
      <c r="R12" s="4"/>
      <c r="S12" s="5"/>
      <c r="T12" s="6"/>
      <c r="U12" s="6"/>
      <c r="V12" s="3"/>
    </row>
    <row r="13" spans="1:22">
      <c r="A13" s="2" t="s">
        <v>57</v>
      </c>
      <c r="B13" t="s">
        <v>15</v>
      </c>
      <c r="C13" s="3">
        <v>4</v>
      </c>
      <c r="D13" s="3" t="s">
        <v>38</v>
      </c>
      <c r="E13">
        <v>4</v>
      </c>
      <c r="F13" s="6">
        <v>17.145099533078799</v>
      </c>
      <c r="G13" s="4">
        <v>153864.61514589001</v>
      </c>
      <c r="H13" s="3">
        <v>300</v>
      </c>
      <c r="I13" s="2">
        <v>100</v>
      </c>
      <c r="J13" s="10">
        <v>10</v>
      </c>
      <c r="K13" s="11">
        <f t="shared" si="1"/>
        <v>51288205.048629999</v>
      </c>
      <c r="L13" s="12">
        <f t="shared" si="0"/>
        <v>7.7100175001748195</v>
      </c>
      <c r="M13" s="6">
        <f>AVERAGE(L12:L13)</f>
        <v>7.6967828030182872</v>
      </c>
      <c r="N13" s="12">
        <f>STDEV(L12:L13)</f>
        <v>1.8716688212669173E-2</v>
      </c>
      <c r="O13" s="10"/>
      <c r="P13" s="2"/>
      <c r="Q13" s="2"/>
      <c r="R13" s="4"/>
      <c r="S13" s="5"/>
      <c r="T13" s="6"/>
      <c r="U13" s="6"/>
      <c r="V13" s="3"/>
    </row>
    <row r="14" spans="1:22">
      <c r="A14" s="2" t="s">
        <v>58</v>
      </c>
      <c r="B14" t="s">
        <v>15</v>
      </c>
      <c r="C14" s="3">
        <v>5</v>
      </c>
      <c r="D14" s="3" t="s">
        <v>37</v>
      </c>
      <c r="E14">
        <v>5</v>
      </c>
      <c r="F14" s="6">
        <v>16.738064513228402</v>
      </c>
      <c r="G14" s="4">
        <v>203106.21772542701</v>
      </c>
      <c r="H14" s="3">
        <v>300</v>
      </c>
      <c r="I14" s="2">
        <v>100</v>
      </c>
      <c r="J14" s="10">
        <v>10</v>
      </c>
      <c r="K14" s="11">
        <f t="shared" si="1"/>
        <v>67702072.575142339</v>
      </c>
      <c r="L14" s="12">
        <f t="shared" si="0"/>
        <v>7.8306019640200031</v>
      </c>
      <c r="M14" s="6"/>
      <c r="N14" s="12"/>
      <c r="O14" s="10"/>
      <c r="P14" s="2"/>
      <c r="Q14" s="2"/>
      <c r="R14" s="4"/>
      <c r="S14" s="5"/>
      <c r="T14" s="6"/>
      <c r="U14" s="6"/>
      <c r="V14" s="3"/>
    </row>
    <row r="15" spans="1:22">
      <c r="A15" s="2" t="s">
        <v>59</v>
      </c>
      <c r="B15" t="s">
        <v>15</v>
      </c>
      <c r="C15" s="3">
        <v>5</v>
      </c>
      <c r="D15" s="3" t="s">
        <v>38</v>
      </c>
      <c r="E15">
        <v>5</v>
      </c>
      <c r="F15" s="6">
        <v>17.2007769286102</v>
      </c>
      <c r="G15" s="4">
        <v>148130.42881966801</v>
      </c>
      <c r="H15" s="3">
        <v>300</v>
      </c>
      <c r="I15" s="2">
        <v>100</v>
      </c>
      <c r="J15" s="10">
        <v>10</v>
      </c>
      <c r="K15" s="11">
        <f t="shared" si="1"/>
        <v>49376809.606556006</v>
      </c>
      <c r="L15" s="12">
        <f t="shared" si="0"/>
        <v>7.6935230253482443</v>
      </c>
      <c r="M15" s="6">
        <f>AVERAGE(L14:L15)</f>
        <v>7.7620624946841232</v>
      </c>
      <c r="N15" s="12">
        <f>STDEV(L14:L15)</f>
        <v>9.692944709265551E-2</v>
      </c>
      <c r="O15" s="10"/>
      <c r="P15" s="2"/>
      <c r="Q15" s="2"/>
      <c r="R15" s="4"/>
      <c r="S15" s="5"/>
      <c r="T15" s="6"/>
      <c r="U15" s="6"/>
      <c r="V15" s="3"/>
    </row>
    <row r="16" spans="1:22">
      <c r="A16" s="2" t="s">
        <v>60</v>
      </c>
      <c r="B16" t="s">
        <v>15</v>
      </c>
      <c r="C16" s="3">
        <v>6</v>
      </c>
      <c r="D16" s="3" t="s">
        <v>37</v>
      </c>
      <c r="E16">
        <v>6</v>
      </c>
      <c r="F16" s="6">
        <v>17.922338510422101</v>
      </c>
      <c r="G16" s="4">
        <v>90548.458260769694</v>
      </c>
      <c r="H16" s="3">
        <v>300</v>
      </c>
      <c r="I16" s="2">
        <v>100</v>
      </c>
      <c r="J16" s="10">
        <v>10</v>
      </c>
      <c r="K16" s="11">
        <f t="shared" si="1"/>
        <v>30182819.420256563</v>
      </c>
      <c r="L16" s="12">
        <f t="shared" si="0"/>
        <v>7.4797598054020824</v>
      </c>
      <c r="M16" s="6"/>
      <c r="N16" s="12"/>
      <c r="O16" s="10"/>
      <c r="P16" s="2"/>
      <c r="Q16" s="2"/>
      <c r="R16" s="4"/>
      <c r="S16" s="5"/>
      <c r="T16" s="6"/>
      <c r="U16" s="6"/>
      <c r="V16" s="3"/>
    </row>
    <row r="17" spans="1:28">
      <c r="A17" s="2" t="s">
        <v>61</v>
      </c>
      <c r="B17" t="s">
        <v>15</v>
      </c>
      <c r="C17" s="3">
        <v>6</v>
      </c>
      <c r="D17" s="3" t="s">
        <v>38</v>
      </c>
      <c r="E17">
        <v>6</v>
      </c>
      <c r="F17" s="6">
        <v>18.197126994153098</v>
      </c>
      <c r="G17" s="4">
        <v>75071.4393687579</v>
      </c>
      <c r="H17" s="3">
        <v>300</v>
      </c>
      <c r="I17" s="2">
        <v>100</v>
      </c>
      <c r="J17" s="10">
        <v>10</v>
      </c>
      <c r="K17" s="11">
        <f t="shared" si="1"/>
        <v>25023813.122919302</v>
      </c>
      <c r="L17" s="12">
        <f t="shared" si="0"/>
        <v>7.3983534880937887</v>
      </c>
      <c r="M17" s="6">
        <f>AVERAGE(L16:L17)</f>
        <v>7.439056646747936</v>
      </c>
      <c r="N17" s="12">
        <f>STDEV(L16:L17)</f>
        <v>5.7562959000118312E-2</v>
      </c>
      <c r="O17" s="10"/>
      <c r="P17" s="2"/>
      <c r="Q17" s="2"/>
      <c r="R17" s="4"/>
      <c r="S17" s="5"/>
      <c r="T17" s="6"/>
      <c r="U17" s="6"/>
      <c r="V17" s="3"/>
    </row>
    <row r="18" spans="1:28">
      <c r="A18" s="2" t="s">
        <v>62</v>
      </c>
      <c r="B18" t="s">
        <v>16</v>
      </c>
      <c r="C18" s="3">
        <v>7</v>
      </c>
      <c r="D18" s="3" t="s">
        <v>37</v>
      </c>
      <c r="E18">
        <v>7</v>
      </c>
      <c r="F18" s="6">
        <v>17.7833219871216</v>
      </c>
      <c r="G18" s="4">
        <v>99555.399854633404</v>
      </c>
      <c r="H18" s="3">
        <v>300</v>
      </c>
      <c r="I18" s="2">
        <v>100</v>
      </c>
      <c r="J18" s="10">
        <v>10</v>
      </c>
      <c r="K18" s="11">
        <f t="shared" si="1"/>
        <v>33185133.284877796</v>
      </c>
      <c r="L18" s="12">
        <f t="shared" si="0"/>
        <v>7.520943566283341</v>
      </c>
      <c r="M18" s="6"/>
      <c r="N18" s="12"/>
      <c r="O18" s="10"/>
      <c r="P18" s="2"/>
      <c r="Q18" s="2"/>
      <c r="R18" s="4"/>
      <c r="S18" s="5"/>
      <c r="T18" s="6"/>
      <c r="U18" s="6"/>
      <c r="V18" s="3"/>
    </row>
    <row r="19" spans="1:28">
      <c r="A19" s="2" t="s">
        <v>63</v>
      </c>
      <c r="B19" t="s">
        <v>16</v>
      </c>
      <c r="C19" s="3">
        <v>7</v>
      </c>
      <c r="D19" s="3" t="s">
        <v>38</v>
      </c>
      <c r="E19">
        <v>7</v>
      </c>
      <c r="F19" s="6">
        <v>17.7885695559354</v>
      </c>
      <c r="G19" s="4">
        <v>99199.669302542403</v>
      </c>
      <c r="H19" s="3">
        <v>300</v>
      </c>
      <c r="I19" s="2">
        <v>100</v>
      </c>
      <c r="J19" s="10">
        <v>10</v>
      </c>
      <c r="K19" s="11">
        <f t="shared" si="1"/>
        <v>33066556.434180792</v>
      </c>
      <c r="L19" s="12">
        <f t="shared" si="0"/>
        <v>7.5193889696490279</v>
      </c>
      <c r="M19" s="6">
        <f>AVERAGE(L18:L19)</f>
        <v>7.520166267966184</v>
      </c>
      <c r="N19" s="12">
        <f>STDEV(L18:L19)</f>
        <v>1.0992658221325915E-3</v>
      </c>
      <c r="O19" s="10"/>
      <c r="P19" s="2"/>
      <c r="Q19" s="2"/>
      <c r="R19" s="4"/>
      <c r="S19" s="5"/>
      <c r="T19" s="6"/>
      <c r="U19" s="6"/>
      <c r="V19" s="3"/>
    </row>
    <row r="20" spans="1:28">
      <c r="A20" s="2" t="s">
        <v>64</v>
      </c>
      <c r="B20" t="s">
        <v>16</v>
      </c>
      <c r="C20" s="3">
        <v>8</v>
      </c>
      <c r="D20" s="3" t="s">
        <v>37</v>
      </c>
      <c r="E20">
        <v>8</v>
      </c>
      <c r="F20" s="6">
        <v>16.458874140322902</v>
      </c>
      <c r="G20" s="4">
        <v>245716.09196229701</v>
      </c>
      <c r="H20" s="3">
        <v>300</v>
      </c>
      <c r="I20" s="2">
        <v>100</v>
      </c>
      <c r="J20" s="10">
        <v>10</v>
      </c>
      <c r="K20" s="11">
        <f t="shared" si="1"/>
        <v>81905363.987432331</v>
      </c>
      <c r="L20" s="12">
        <f t="shared" si="0"/>
        <v>7.9133123446646918</v>
      </c>
      <c r="M20" s="6"/>
      <c r="N20" s="12"/>
      <c r="O20" s="10"/>
      <c r="P20" s="2"/>
      <c r="Q20" s="2"/>
      <c r="R20" s="4"/>
      <c r="S20" s="5"/>
      <c r="T20" s="6"/>
      <c r="U20" s="6"/>
      <c r="V20" s="3"/>
    </row>
    <row r="21" spans="1:28">
      <c r="A21" s="2" t="s">
        <v>65</v>
      </c>
      <c r="B21" t="s">
        <v>16</v>
      </c>
      <c r="C21" s="3">
        <v>8</v>
      </c>
      <c r="D21" s="3" t="s">
        <v>38</v>
      </c>
      <c r="E21">
        <v>8</v>
      </c>
      <c r="F21" s="6">
        <v>16.971896694418401</v>
      </c>
      <c r="G21" s="4">
        <v>173161.061802977</v>
      </c>
      <c r="H21" s="3">
        <v>300</v>
      </c>
      <c r="I21" s="2">
        <v>100</v>
      </c>
      <c r="J21" s="10">
        <v>10</v>
      </c>
      <c r="K21" s="11">
        <f t="shared" si="1"/>
        <v>57720353.934325665</v>
      </c>
      <c r="L21" s="12">
        <f t="shared" si="0"/>
        <v>7.7613289854715832</v>
      </c>
      <c r="M21" s="6">
        <f>AVERAGE(L20:L21)</f>
        <v>7.8373206650681375</v>
      </c>
      <c r="N21" s="12">
        <f>STDEV(L20:L21)</f>
        <v>0.10746846391295788</v>
      </c>
      <c r="O21" s="10"/>
      <c r="P21" s="2"/>
      <c r="Q21" s="2"/>
      <c r="R21" s="4"/>
      <c r="S21" s="5"/>
      <c r="T21" s="6"/>
      <c r="U21" s="6"/>
      <c r="V21" s="3"/>
    </row>
    <row r="22" spans="1:28">
      <c r="A22" s="2" t="s">
        <v>66</v>
      </c>
      <c r="B22" t="s">
        <v>16</v>
      </c>
      <c r="C22" s="3">
        <v>9</v>
      </c>
      <c r="D22" s="3" t="s">
        <v>37</v>
      </c>
      <c r="E22">
        <v>9</v>
      </c>
      <c r="F22" s="6">
        <v>16.952355025540101</v>
      </c>
      <c r="G22" s="4">
        <v>175484.788208535</v>
      </c>
      <c r="H22" s="3">
        <v>300</v>
      </c>
      <c r="I22" s="2">
        <v>100</v>
      </c>
      <c r="J22" s="10">
        <v>10</v>
      </c>
      <c r="K22" s="11">
        <f t="shared" si="1"/>
        <v>58494929.402845003</v>
      </c>
      <c r="L22" s="12">
        <f t="shared" si="0"/>
        <v>7.7671182211624048</v>
      </c>
      <c r="M22" s="13"/>
      <c r="N22" s="13"/>
    </row>
    <row r="23" spans="1:28">
      <c r="A23" s="2" t="s">
        <v>67</v>
      </c>
      <c r="B23" t="s">
        <v>16</v>
      </c>
      <c r="C23" s="3">
        <v>9</v>
      </c>
      <c r="D23" s="3" t="s">
        <v>38</v>
      </c>
      <c r="E23">
        <v>9</v>
      </c>
      <c r="F23" s="6">
        <v>16.9532884794213</v>
      </c>
      <c r="G23" s="4">
        <v>175373.08404773899</v>
      </c>
      <c r="H23" s="3">
        <v>300</v>
      </c>
      <c r="I23" s="2">
        <v>100</v>
      </c>
      <c r="J23" s="10">
        <v>10</v>
      </c>
      <c r="K23" s="11">
        <f t="shared" si="1"/>
        <v>58457694.682579651</v>
      </c>
      <c r="L23" s="12">
        <f t="shared" si="0"/>
        <v>7.766841684672193</v>
      </c>
      <c r="M23" s="6">
        <f>AVERAGE(L22:L23)</f>
        <v>7.7669799529172989</v>
      </c>
      <c r="N23" s="12">
        <f>STDEV(L22:L23)</f>
        <v>1.9554082747425856E-4</v>
      </c>
    </row>
    <row r="24" spans="1:28">
      <c r="G24" s="1"/>
      <c r="Y24" s="7"/>
      <c r="Z24" s="7"/>
      <c r="AA24" s="7"/>
      <c r="AB24" s="7"/>
    </row>
    <row r="25" spans="1:28">
      <c r="B25" t="s">
        <v>39</v>
      </c>
      <c r="U25" s="1"/>
    </row>
    <row r="26" spans="1:28">
      <c r="B26" t="s">
        <v>40</v>
      </c>
      <c r="D26">
        <v>0.99299999999999999</v>
      </c>
    </row>
    <row r="27" spans="1:28">
      <c r="B27" t="s">
        <v>41</v>
      </c>
      <c r="C27" t="s">
        <v>42</v>
      </c>
      <c r="D27">
        <v>97.8</v>
      </c>
    </row>
    <row r="28" spans="1:28">
      <c r="B28" s="15" t="s">
        <v>43</v>
      </c>
      <c r="D28">
        <v>-3.3759999999999999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B4A55-2DC2-45CD-8B26-8AF38B4A6ABC}">
  <dimension ref="A1:AE28"/>
  <sheetViews>
    <sheetView tabSelected="1" topLeftCell="A26" workbookViewId="0">
      <selection activeCell="B28" sqref="B28"/>
    </sheetView>
  </sheetViews>
  <sheetFormatPr defaultRowHeight="15"/>
  <cols>
    <col min="2" max="2" width="16.28515625" customWidth="1"/>
    <col min="3" max="3" width="6" customWidth="1"/>
    <col min="7" max="7" width="16.7109375" customWidth="1"/>
    <col min="8" max="8" width="19.7109375" customWidth="1"/>
    <col min="9" max="9" width="12.85546875" customWidth="1"/>
    <col min="10" max="10" width="19.85546875" customWidth="1"/>
    <col min="11" max="11" width="17.7109375" customWidth="1"/>
    <col min="12" max="12" width="24.28515625" customWidth="1"/>
    <col min="13" max="13" width="9.42578125" customWidth="1"/>
    <col min="14" max="14" width="9.7109375" customWidth="1"/>
    <col min="15" max="15" width="11.42578125" customWidth="1"/>
    <col min="16" max="16" width="9.7109375" customWidth="1"/>
    <col min="17" max="17" width="10.7109375" customWidth="1"/>
    <col min="18" max="18" width="17.28515625" customWidth="1"/>
  </cols>
  <sheetData>
    <row r="1" spans="1:22">
      <c r="A1" t="s">
        <v>17</v>
      </c>
      <c r="B1" s="3" t="s">
        <v>18</v>
      </c>
      <c r="C1" s="3" t="s">
        <v>1</v>
      </c>
      <c r="D1" s="3" t="s">
        <v>19</v>
      </c>
      <c r="E1" t="s">
        <v>20</v>
      </c>
      <c r="F1" t="s">
        <v>21</v>
      </c>
      <c r="G1" s="7" t="s">
        <v>22</v>
      </c>
      <c r="H1" t="s">
        <v>23</v>
      </c>
      <c r="I1" t="s">
        <v>68</v>
      </c>
      <c r="J1" t="s">
        <v>25</v>
      </c>
      <c r="K1" t="s">
        <v>26</v>
      </c>
      <c r="L1" t="s">
        <v>27</v>
      </c>
      <c r="M1" t="s">
        <v>7</v>
      </c>
      <c r="N1" t="s">
        <v>8</v>
      </c>
      <c r="O1" s="3"/>
      <c r="P1" s="3"/>
      <c r="Q1" s="3"/>
      <c r="S1" s="3"/>
      <c r="T1" s="3"/>
      <c r="U1" s="3"/>
      <c r="V1" s="2"/>
    </row>
    <row r="2" spans="1:22">
      <c r="B2" s="3"/>
      <c r="C2" s="3"/>
      <c r="D2" s="3"/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O2" s="3"/>
      <c r="P2" s="3"/>
      <c r="Q2" s="3"/>
      <c r="S2" s="3"/>
      <c r="T2" s="3"/>
      <c r="U2" s="3"/>
      <c r="V2" s="2"/>
    </row>
    <row r="3" spans="1:22">
      <c r="A3" s="14" t="s">
        <v>69</v>
      </c>
      <c r="E3" t="s">
        <v>34</v>
      </c>
      <c r="F3" s="6" t="s">
        <v>70</v>
      </c>
      <c r="G3" s="2"/>
      <c r="K3" s="11">
        <f>G3*I6*J6*100/H6</f>
        <v>0</v>
      </c>
      <c r="L3" s="3" t="e">
        <f t="shared" ref="L3:L23" si="0">LOG(K3)</f>
        <v>#NUM!</v>
      </c>
      <c r="O3" s="3"/>
      <c r="P3" s="3"/>
      <c r="Q3" s="3"/>
      <c r="S3" s="3"/>
      <c r="T3" s="3"/>
      <c r="U3" s="3"/>
      <c r="V3" s="2"/>
    </row>
    <row r="4" spans="1:22">
      <c r="A4" s="14" t="s">
        <v>71</v>
      </c>
      <c r="E4" t="s">
        <v>35</v>
      </c>
      <c r="F4" s="6" t="s">
        <v>70</v>
      </c>
      <c r="G4" s="2"/>
      <c r="K4" s="11">
        <f t="shared" ref="K4:K5" si="1">G4*I7*J7*100/H7</f>
        <v>0</v>
      </c>
      <c r="L4" s="3" t="e">
        <f>LOG(K4)</f>
        <v>#NUM!</v>
      </c>
      <c r="M4" s="4"/>
      <c r="N4" s="3"/>
      <c r="O4" s="10"/>
      <c r="P4" s="2"/>
      <c r="Q4" s="2"/>
      <c r="R4" s="4"/>
      <c r="S4" s="5"/>
      <c r="T4" s="6"/>
      <c r="U4" s="6"/>
      <c r="V4" s="3"/>
    </row>
    <row r="5" spans="1:22">
      <c r="A5" s="14" t="s">
        <v>72</v>
      </c>
      <c r="E5" t="s">
        <v>36</v>
      </c>
      <c r="F5" s="6" t="s">
        <v>70</v>
      </c>
      <c r="G5" s="2"/>
      <c r="K5" s="11">
        <f t="shared" si="1"/>
        <v>0</v>
      </c>
      <c r="L5" s="3" t="e">
        <f t="shared" si="0"/>
        <v>#NUM!</v>
      </c>
      <c r="M5" s="4"/>
      <c r="N5" s="3"/>
      <c r="O5" s="10"/>
      <c r="P5" s="2"/>
      <c r="Q5" s="2"/>
      <c r="R5" s="4"/>
      <c r="S5" s="5"/>
      <c r="T5" s="6"/>
      <c r="U5" s="6"/>
      <c r="V5" s="3"/>
    </row>
    <row r="6" spans="1:22">
      <c r="A6" s="14" t="s">
        <v>73</v>
      </c>
      <c r="B6" t="s">
        <v>14</v>
      </c>
      <c r="C6" s="3">
        <v>1</v>
      </c>
      <c r="D6" s="3" t="s">
        <v>37</v>
      </c>
      <c r="E6">
        <v>1</v>
      </c>
      <c r="F6" s="6">
        <v>30.980246657415101</v>
      </c>
      <c r="G6" s="10">
        <v>150.91315480089801</v>
      </c>
      <c r="H6" s="3">
        <v>300</v>
      </c>
      <c r="I6" s="2">
        <v>100</v>
      </c>
      <c r="J6" s="10">
        <v>10</v>
      </c>
      <c r="K6" s="11">
        <f>G6*I6*J6*100/H6</f>
        <v>50304.384933632675</v>
      </c>
      <c r="L6" s="12">
        <f t="shared" si="0"/>
        <v>4.7016058432960559</v>
      </c>
      <c r="M6" s="4"/>
      <c r="N6" s="3"/>
      <c r="O6" s="10"/>
      <c r="P6" s="2"/>
      <c r="Q6" s="2"/>
      <c r="R6" s="4"/>
      <c r="S6" s="5"/>
      <c r="T6" s="6"/>
      <c r="U6" s="6"/>
      <c r="V6" s="3"/>
    </row>
    <row r="7" spans="1:22">
      <c r="A7" s="14" t="s">
        <v>74</v>
      </c>
      <c r="B7" t="s">
        <v>14</v>
      </c>
      <c r="C7" s="3">
        <v>1</v>
      </c>
      <c r="D7" s="3" t="s">
        <v>38</v>
      </c>
      <c r="E7">
        <v>1</v>
      </c>
      <c r="F7" s="6">
        <v>31.105419216581701</v>
      </c>
      <c r="G7" s="10">
        <v>138.78286952732401</v>
      </c>
      <c r="H7" s="3">
        <v>300</v>
      </c>
      <c r="I7" s="2">
        <v>100</v>
      </c>
      <c r="J7" s="10">
        <v>10</v>
      </c>
      <c r="K7" s="11">
        <f t="shared" ref="K7:K23" si="2">G7*I7*J7*100/H7</f>
        <v>46260.956509108</v>
      </c>
      <c r="L7" s="12">
        <f t="shared" si="0"/>
        <v>4.6652146081651003</v>
      </c>
      <c r="M7" s="6">
        <f>AVERAGE(L6:L7)</f>
        <v>4.6834102257305776</v>
      </c>
      <c r="N7" s="12">
        <f>STDEV(L6:L7)</f>
        <v>2.5732489136852863E-2</v>
      </c>
      <c r="O7" s="10"/>
      <c r="P7" s="2"/>
      <c r="Q7" s="2"/>
      <c r="R7" s="4"/>
      <c r="S7" s="5"/>
      <c r="T7" s="6"/>
      <c r="U7" s="6"/>
      <c r="V7" s="3"/>
    </row>
    <row r="8" spans="1:22">
      <c r="A8" s="14" t="s">
        <v>75</v>
      </c>
      <c r="B8" t="s">
        <v>14</v>
      </c>
      <c r="C8" s="3">
        <v>2</v>
      </c>
      <c r="D8" s="3" t="s">
        <v>37</v>
      </c>
      <c r="E8">
        <v>2</v>
      </c>
      <c r="F8" s="6">
        <v>31.007908681504301</v>
      </c>
      <c r="G8" s="10">
        <v>148.14430408292901</v>
      </c>
      <c r="H8" s="3">
        <v>300</v>
      </c>
      <c r="I8" s="2">
        <v>100</v>
      </c>
      <c r="J8" s="10">
        <v>10</v>
      </c>
      <c r="K8" s="11">
        <f t="shared" si="2"/>
        <v>49381.434694309668</v>
      </c>
      <c r="L8" s="12">
        <f t="shared" si="0"/>
        <v>4.693563703473</v>
      </c>
      <c r="M8" s="6"/>
      <c r="N8" s="12"/>
      <c r="O8" s="10"/>
      <c r="P8" s="2"/>
      <c r="Q8" s="2"/>
      <c r="R8" s="4"/>
      <c r="S8" s="5"/>
      <c r="T8" s="6"/>
      <c r="U8" s="6"/>
      <c r="V8" s="3"/>
    </row>
    <row r="9" spans="1:22">
      <c r="A9" s="14" t="s">
        <v>76</v>
      </c>
      <c r="B9" t="s">
        <v>14</v>
      </c>
      <c r="C9" s="3">
        <v>2</v>
      </c>
      <c r="D9" s="3" t="s">
        <v>38</v>
      </c>
      <c r="E9">
        <v>2</v>
      </c>
      <c r="F9" s="6">
        <v>31.0950411983473</v>
      </c>
      <c r="G9" s="10">
        <v>139.750396568502</v>
      </c>
      <c r="H9" s="3">
        <v>300</v>
      </c>
      <c r="I9" s="2">
        <v>100</v>
      </c>
      <c r="J9" s="10">
        <v>10</v>
      </c>
      <c r="K9" s="11">
        <f t="shared" si="2"/>
        <v>46583.465522833998</v>
      </c>
      <c r="L9" s="12">
        <f t="shared" si="0"/>
        <v>4.6682317942342744</v>
      </c>
      <c r="M9" s="6">
        <f>AVERAGE(L8:L9)</f>
        <v>4.6808977488536367</v>
      </c>
      <c r="N9" s="12">
        <f>STDEV(L8:L9)</f>
        <v>1.7912364803105051E-2</v>
      </c>
      <c r="O9" s="10"/>
      <c r="P9" s="2"/>
      <c r="Q9" s="2"/>
      <c r="R9" s="4"/>
      <c r="S9" s="5"/>
      <c r="T9" s="6"/>
      <c r="U9" s="6"/>
      <c r="V9" s="3"/>
    </row>
    <row r="10" spans="1:22">
      <c r="A10" s="14" t="s">
        <v>77</v>
      </c>
      <c r="B10" t="s">
        <v>14</v>
      </c>
      <c r="C10" s="3">
        <v>3</v>
      </c>
      <c r="D10" s="3" t="s">
        <v>37</v>
      </c>
      <c r="E10">
        <v>3</v>
      </c>
      <c r="F10" s="6">
        <v>31.478693931270499</v>
      </c>
      <c r="G10" s="10">
        <v>108.097151726253</v>
      </c>
      <c r="H10" s="3">
        <v>300</v>
      </c>
      <c r="I10" s="2">
        <v>100</v>
      </c>
      <c r="J10" s="10">
        <v>10</v>
      </c>
      <c r="K10" s="11">
        <f t="shared" si="2"/>
        <v>36032.383908750999</v>
      </c>
      <c r="L10" s="12">
        <f t="shared" si="0"/>
        <v>4.5566929960711322</v>
      </c>
      <c r="M10" s="6"/>
      <c r="N10" s="12"/>
      <c r="O10" s="10"/>
      <c r="P10" s="2"/>
      <c r="Q10" s="2"/>
      <c r="R10" s="4"/>
      <c r="S10" s="5"/>
      <c r="T10" s="6"/>
      <c r="U10" s="6"/>
      <c r="V10" s="3"/>
    </row>
    <row r="11" spans="1:22">
      <c r="A11" s="14" t="s">
        <v>78</v>
      </c>
      <c r="B11" t="s">
        <v>14</v>
      </c>
      <c r="C11" s="3">
        <v>3</v>
      </c>
      <c r="D11" s="3" t="s">
        <v>38</v>
      </c>
      <c r="E11">
        <v>3</v>
      </c>
      <c r="F11" s="6">
        <v>31.619702516517901</v>
      </c>
      <c r="G11" s="10">
        <v>98.360115705803196</v>
      </c>
      <c r="H11" s="3">
        <v>300</v>
      </c>
      <c r="I11" s="2">
        <v>100</v>
      </c>
      <c r="J11" s="10">
        <v>10</v>
      </c>
      <c r="K11" s="11">
        <f t="shared" si="2"/>
        <v>32786.705235267735</v>
      </c>
      <c r="L11" s="12">
        <f t="shared" si="0"/>
        <v>4.5156977762291062</v>
      </c>
      <c r="M11" s="6">
        <f>AVERAGE(L10:L11)</f>
        <v>4.5361953861501192</v>
      </c>
      <c r="N11" s="12">
        <f>STDEV(L10:L11)</f>
        <v>2.8987997946529911E-2</v>
      </c>
      <c r="O11" s="10"/>
      <c r="P11" s="2"/>
      <c r="Q11" s="2"/>
      <c r="R11" s="4"/>
      <c r="S11" s="5"/>
      <c r="T11" s="6"/>
      <c r="U11" s="6"/>
      <c r="V11" s="3"/>
    </row>
    <row r="12" spans="1:22">
      <c r="A12" s="14" t="s">
        <v>79</v>
      </c>
      <c r="B12" t="s">
        <v>15</v>
      </c>
      <c r="C12" s="3">
        <v>4</v>
      </c>
      <c r="D12" s="3" t="s">
        <v>37</v>
      </c>
      <c r="E12">
        <v>4</v>
      </c>
      <c r="F12" s="6">
        <v>29.102206332441199</v>
      </c>
      <c r="G12" s="10">
        <v>530.55085176376997</v>
      </c>
      <c r="H12" s="3">
        <v>300</v>
      </c>
      <c r="I12" s="2">
        <v>100</v>
      </c>
      <c r="J12" s="10">
        <v>10</v>
      </c>
      <c r="K12" s="11">
        <f t="shared" si="2"/>
        <v>176850.28392125666</v>
      </c>
      <c r="L12" s="12">
        <f t="shared" si="0"/>
        <v>5.2476057613819611</v>
      </c>
      <c r="M12" s="6"/>
      <c r="N12" s="12"/>
      <c r="O12" s="10"/>
      <c r="P12" s="2"/>
      <c r="Q12" s="2"/>
      <c r="R12" s="4"/>
      <c r="S12" s="5"/>
      <c r="T12" s="6"/>
      <c r="U12" s="6"/>
      <c r="V12" s="3"/>
    </row>
    <row r="13" spans="1:22">
      <c r="A13" s="14" t="s">
        <v>80</v>
      </c>
      <c r="B13" t="s">
        <v>15</v>
      </c>
      <c r="C13" s="3">
        <v>4</v>
      </c>
      <c r="D13" s="3" t="s">
        <v>38</v>
      </c>
      <c r="E13">
        <v>4</v>
      </c>
      <c r="F13" s="6">
        <v>28.0916404670959</v>
      </c>
      <c r="G13" s="10">
        <v>1043.5838576707399</v>
      </c>
      <c r="H13" s="3">
        <v>300</v>
      </c>
      <c r="I13" s="2">
        <v>100</v>
      </c>
      <c r="J13" s="10">
        <v>10</v>
      </c>
      <c r="K13" s="11">
        <f t="shared" si="2"/>
        <v>347861.28589024668</v>
      </c>
      <c r="L13" s="12">
        <f t="shared" si="0"/>
        <v>5.5414060980209561</v>
      </c>
      <c r="M13" s="6">
        <f>AVERAGE(L12:L13)</f>
        <v>5.3945059297014586</v>
      </c>
      <c r="N13" s="12">
        <f>STDEV(L12:L13)</f>
        <v>0.2077482103523238</v>
      </c>
      <c r="O13" s="10"/>
      <c r="P13" s="2"/>
      <c r="Q13" s="2"/>
      <c r="R13" s="4"/>
      <c r="S13" s="5"/>
      <c r="T13" s="6"/>
      <c r="U13" s="6"/>
      <c r="V13" s="3"/>
    </row>
    <row r="14" spans="1:22">
      <c r="A14" s="14" t="s">
        <v>81</v>
      </c>
      <c r="B14" t="s">
        <v>15</v>
      </c>
      <c r="C14" s="3">
        <v>5</v>
      </c>
      <c r="D14" s="3" t="s">
        <v>37</v>
      </c>
      <c r="E14">
        <v>5</v>
      </c>
      <c r="F14" s="6">
        <v>31.429086381443302</v>
      </c>
      <c r="G14" s="10">
        <v>111.74718230041201</v>
      </c>
      <c r="H14" s="3">
        <v>300</v>
      </c>
      <c r="I14" s="2">
        <v>100</v>
      </c>
      <c r="J14" s="10">
        <v>10</v>
      </c>
      <c r="K14" s="11">
        <f t="shared" si="2"/>
        <v>37249.060766804003</v>
      </c>
      <c r="L14" s="12">
        <f t="shared" si="0"/>
        <v>4.571115326508826</v>
      </c>
      <c r="M14" s="6"/>
      <c r="N14" s="12"/>
      <c r="O14" s="10"/>
      <c r="P14" s="2"/>
      <c r="Q14" s="2"/>
      <c r="R14" s="4"/>
      <c r="S14" s="5"/>
      <c r="T14" s="6"/>
      <c r="U14" s="6"/>
      <c r="V14" s="3"/>
    </row>
    <row r="15" spans="1:22">
      <c r="A15" s="14" t="s">
        <v>82</v>
      </c>
      <c r="B15" t="s">
        <v>15</v>
      </c>
      <c r="C15" s="3">
        <v>5</v>
      </c>
      <c r="D15" s="3" t="s">
        <v>38</v>
      </c>
      <c r="E15">
        <v>5</v>
      </c>
      <c r="F15" s="6">
        <v>30.6545563657467</v>
      </c>
      <c r="G15" s="10">
        <v>187.67851583247901</v>
      </c>
      <c r="H15" s="3">
        <v>300</v>
      </c>
      <c r="I15" s="2">
        <v>100</v>
      </c>
      <c r="J15" s="10">
        <v>10</v>
      </c>
      <c r="K15" s="11">
        <f t="shared" si="2"/>
        <v>62559.505277493015</v>
      </c>
      <c r="L15" s="12">
        <f t="shared" si="0"/>
        <v>4.7962933056511456</v>
      </c>
      <c r="M15" s="6">
        <f>AVERAGE(L14:L15)</f>
        <v>4.6837043160799858</v>
      </c>
      <c r="N15" s="12">
        <f>STDEV(L14:L15)</f>
        <v>0.15922487602541718</v>
      </c>
      <c r="O15" s="10"/>
      <c r="P15" s="2"/>
      <c r="Q15" s="2"/>
      <c r="R15" s="4"/>
      <c r="S15" s="5"/>
      <c r="T15" s="6"/>
      <c r="U15" s="6"/>
      <c r="V15" s="3"/>
    </row>
    <row r="16" spans="1:22">
      <c r="A16" s="14" t="s">
        <v>83</v>
      </c>
      <c r="B16" t="s">
        <v>15</v>
      </c>
      <c r="C16" s="3">
        <v>6</v>
      </c>
      <c r="D16" s="3" t="s">
        <v>37</v>
      </c>
      <c r="E16">
        <v>6</v>
      </c>
      <c r="F16" s="6">
        <v>31.8576242015071</v>
      </c>
      <c r="G16" s="10">
        <v>83.878065814779902</v>
      </c>
      <c r="H16" s="3">
        <v>300</v>
      </c>
      <c r="I16" s="2">
        <v>100</v>
      </c>
      <c r="J16" s="10">
        <v>10</v>
      </c>
      <c r="K16" s="11">
        <f t="shared" si="2"/>
        <v>27959.355271593296</v>
      </c>
      <c r="L16" s="12">
        <f t="shared" si="0"/>
        <v>4.44652715258088</v>
      </c>
      <c r="M16" s="6"/>
      <c r="N16" s="12"/>
      <c r="O16" s="10"/>
      <c r="P16" s="2"/>
      <c r="Q16" s="2"/>
      <c r="R16" s="4"/>
      <c r="S16" s="5"/>
      <c r="T16" s="6"/>
      <c r="U16" s="6"/>
      <c r="V16" s="3"/>
    </row>
    <row r="17" spans="1:31">
      <c r="A17" s="14" t="s">
        <v>84</v>
      </c>
      <c r="B17" t="s">
        <v>15</v>
      </c>
      <c r="C17" s="3">
        <v>6</v>
      </c>
      <c r="D17" s="3" t="s">
        <v>38</v>
      </c>
      <c r="E17">
        <v>6</v>
      </c>
      <c r="F17" s="6">
        <v>31.1544477608773</v>
      </c>
      <c r="G17" s="10">
        <v>134.30181004235999</v>
      </c>
      <c r="H17" s="3">
        <v>300</v>
      </c>
      <c r="I17" s="2">
        <v>100</v>
      </c>
      <c r="J17" s="10">
        <v>10</v>
      </c>
      <c r="K17" s="11">
        <f t="shared" si="2"/>
        <v>44767.270014119989</v>
      </c>
      <c r="L17" s="12">
        <f t="shared" si="0"/>
        <v>4.6509606111591175</v>
      </c>
      <c r="M17" s="6">
        <f>AVERAGE(L16:L17)</f>
        <v>4.5487438818699992</v>
      </c>
      <c r="N17" s="12">
        <f>STDEV(L16:L17)</f>
        <v>0.14455628486209091</v>
      </c>
      <c r="O17" s="10"/>
      <c r="P17" s="2"/>
      <c r="Q17" s="2"/>
      <c r="R17" s="4"/>
      <c r="S17" s="5"/>
      <c r="T17" s="6"/>
      <c r="U17" s="6"/>
      <c r="V17" s="3"/>
    </row>
    <row r="18" spans="1:31">
      <c r="A18" s="14" t="s">
        <v>85</v>
      </c>
      <c r="B18" t="s">
        <v>16</v>
      </c>
      <c r="C18" s="3">
        <v>7</v>
      </c>
      <c r="D18" s="3" t="s">
        <v>37</v>
      </c>
      <c r="E18">
        <v>7</v>
      </c>
      <c r="F18" s="6">
        <v>31.470092856030199</v>
      </c>
      <c r="G18" s="10">
        <v>108.721348097575</v>
      </c>
      <c r="H18" s="3">
        <v>300</v>
      </c>
      <c r="I18" s="2">
        <v>100</v>
      </c>
      <c r="J18" s="10">
        <v>10</v>
      </c>
      <c r="K18" s="11">
        <f t="shared" si="2"/>
        <v>36240.449365858338</v>
      </c>
      <c r="L18" s="12">
        <f t="shared" si="0"/>
        <v>4.5591935741014282</v>
      </c>
      <c r="M18" s="6"/>
      <c r="N18" s="12"/>
      <c r="O18" s="10"/>
      <c r="P18" s="2"/>
      <c r="Q18" s="2"/>
      <c r="R18" s="4"/>
      <c r="S18" s="5"/>
      <c r="T18" s="6"/>
      <c r="U18" s="6"/>
      <c r="V18" s="3"/>
    </row>
    <row r="19" spans="1:31">
      <c r="A19" s="14" t="s">
        <v>86</v>
      </c>
      <c r="B19" t="s">
        <v>16</v>
      </c>
      <c r="C19" s="3">
        <v>7</v>
      </c>
      <c r="D19" s="3" t="s">
        <v>38</v>
      </c>
      <c r="E19">
        <v>7</v>
      </c>
      <c r="F19" s="6">
        <v>30.572961425387899</v>
      </c>
      <c r="G19" s="10">
        <v>198.21500971741901</v>
      </c>
      <c r="H19" s="3">
        <v>300</v>
      </c>
      <c r="I19" s="2">
        <v>100</v>
      </c>
      <c r="J19" s="10">
        <v>10</v>
      </c>
      <c r="K19" s="11">
        <f t="shared" si="2"/>
        <v>66071.669905806339</v>
      </c>
      <c r="L19" s="12">
        <f t="shared" si="0"/>
        <v>4.8200152833742651</v>
      </c>
      <c r="M19" s="6">
        <f>AVERAGE(L18:L19)</f>
        <v>4.6896044287378462</v>
      </c>
      <c r="N19" s="12">
        <f>STDEV(L18:L19)</f>
        <v>0.18442879930748918</v>
      </c>
      <c r="O19" s="10"/>
      <c r="P19" s="2"/>
      <c r="Q19" s="2"/>
      <c r="R19" s="4"/>
      <c r="S19" s="5"/>
      <c r="T19" s="6"/>
      <c r="U19" s="6"/>
      <c r="V19" s="3"/>
    </row>
    <row r="20" spans="1:31">
      <c r="A20" s="14" t="s">
        <v>87</v>
      </c>
      <c r="B20" t="s">
        <v>16</v>
      </c>
      <c r="C20" s="3">
        <v>8</v>
      </c>
      <c r="D20" s="3" t="s">
        <v>37</v>
      </c>
      <c r="E20">
        <v>8</v>
      </c>
      <c r="F20" s="6">
        <v>31.454753544636102</v>
      </c>
      <c r="G20" s="10">
        <v>109.84351057211801</v>
      </c>
      <c r="H20" s="3">
        <v>300</v>
      </c>
      <c r="I20" s="2">
        <v>100</v>
      </c>
      <c r="J20" s="10">
        <v>10</v>
      </c>
      <c r="K20" s="11">
        <f t="shared" si="2"/>
        <v>36614.503524039341</v>
      </c>
      <c r="L20" s="12">
        <f t="shared" si="0"/>
        <v>4.5636531496777879</v>
      </c>
      <c r="M20" s="6"/>
      <c r="N20" s="12"/>
      <c r="O20" s="10"/>
      <c r="P20" s="2"/>
      <c r="Q20" s="2"/>
      <c r="R20" s="4"/>
      <c r="S20" s="5"/>
      <c r="T20" s="6"/>
      <c r="U20" s="6"/>
      <c r="V20" s="3"/>
    </row>
    <row r="21" spans="1:31">
      <c r="A21" s="14" t="s">
        <v>88</v>
      </c>
      <c r="B21" t="s">
        <v>16</v>
      </c>
      <c r="C21" s="3">
        <v>8</v>
      </c>
      <c r="D21" s="3" t="s">
        <v>38</v>
      </c>
      <c r="E21">
        <v>8</v>
      </c>
      <c r="F21" s="6">
        <v>31.6493991093269</v>
      </c>
      <c r="G21" s="10">
        <v>96.424053370910599</v>
      </c>
      <c r="H21" s="3">
        <v>300</v>
      </c>
      <c r="I21" s="2">
        <v>100</v>
      </c>
      <c r="J21" s="10">
        <v>10</v>
      </c>
      <c r="K21" s="11">
        <f t="shared" si="2"/>
        <v>32141.351123636869</v>
      </c>
      <c r="L21" s="12">
        <f t="shared" si="0"/>
        <v>4.5070641292165714</v>
      </c>
      <c r="M21" s="6">
        <f>AVERAGE(L20:L21)</f>
        <v>4.5353586394471801</v>
      </c>
      <c r="N21" s="12">
        <f>STDEV(L20:L21)</f>
        <v>4.0014480108830477E-2</v>
      </c>
      <c r="O21" s="10"/>
      <c r="P21" s="2"/>
      <c r="Q21" s="2"/>
      <c r="R21" s="4"/>
      <c r="S21" s="5"/>
      <c r="T21" s="6"/>
      <c r="U21" s="6"/>
      <c r="V21" s="3"/>
    </row>
    <row r="22" spans="1:31">
      <c r="A22" s="14" t="s">
        <v>89</v>
      </c>
      <c r="B22" t="s">
        <v>16</v>
      </c>
      <c r="C22" s="3">
        <v>9</v>
      </c>
      <c r="D22" s="3" t="s">
        <v>37</v>
      </c>
      <c r="E22">
        <v>9</v>
      </c>
      <c r="F22" s="6">
        <v>31.9429375905104</v>
      </c>
      <c r="G22" s="10">
        <v>79.221921241409902</v>
      </c>
      <c r="H22" s="3">
        <v>300</v>
      </c>
      <c r="I22" s="2">
        <v>100</v>
      </c>
      <c r="J22" s="10">
        <v>10</v>
      </c>
      <c r="K22" s="11">
        <f t="shared" si="2"/>
        <v>26407.307080469967</v>
      </c>
      <c r="L22" s="12">
        <f t="shared" si="0"/>
        <v>4.4217241157195426</v>
      </c>
      <c r="M22" s="13"/>
      <c r="N22" s="13"/>
    </row>
    <row r="23" spans="1:31">
      <c r="A23" s="14" t="s">
        <v>90</v>
      </c>
      <c r="B23" t="s">
        <v>16</v>
      </c>
      <c r="C23" s="3">
        <v>9</v>
      </c>
      <c r="D23" s="3" t="s">
        <v>38</v>
      </c>
      <c r="E23">
        <v>9</v>
      </c>
      <c r="F23" s="6">
        <v>25.366014797643501</v>
      </c>
      <c r="G23" s="10">
        <v>6470.5994859372304</v>
      </c>
      <c r="H23" s="3">
        <v>300</v>
      </c>
      <c r="I23" s="2">
        <v>100</v>
      </c>
      <c r="J23" s="10">
        <v>10</v>
      </c>
      <c r="K23" s="11">
        <f t="shared" si="2"/>
        <v>2156866.4953124104</v>
      </c>
      <c r="L23" s="12">
        <f t="shared" si="0"/>
        <v>6.3338232641829757</v>
      </c>
      <c r="M23" s="6">
        <f>AVERAGE(L22:L23)</f>
        <v>5.3777736899512592</v>
      </c>
      <c r="N23" s="12">
        <f>STDEV(L22:L23)</f>
        <v>1.3520582741795171</v>
      </c>
    </row>
    <row r="24" spans="1:31">
      <c r="G24" s="1"/>
      <c r="Y24" s="7"/>
      <c r="Z24" s="7"/>
      <c r="AA24" s="7"/>
      <c r="AB24" s="7"/>
    </row>
    <row r="25" spans="1:31">
      <c r="B25" t="s">
        <v>39</v>
      </c>
      <c r="G25" s="1"/>
      <c r="Y25" s="7"/>
      <c r="Z25" s="7"/>
      <c r="AA25" s="7"/>
      <c r="AE25" s="9"/>
    </row>
    <row r="26" spans="1:31">
      <c r="B26" t="s">
        <v>40</v>
      </c>
      <c r="D26">
        <v>0.99980000000000002</v>
      </c>
      <c r="U26" s="1"/>
    </row>
    <row r="27" spans="1:31">
      <c r="B27" t="s">
        <v>41</v>
      </c>
      <c r="C27" t="s">
        <v>42</v>
      </c>
      <c r="D27">
        <v>95.3</v>
      </c>
    </row>
    <row r="28" spans="1:31">
      <c r="B28" s="15" t="s">
        <v>43</v>
      </c>
      <c r="D28">
        <v>-3.44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Rixia Zan (PGR)</dc:creator>
  <cp:keywords/>
  <dc:description/>
  <cp:lastModifiedBy>Rixia Zan (PGR)</cp:lastModifiedBy>
  <cp:revision/>
  <dcterms:created xsi:type="dcterms:W3CDTF">2022-02-02T12:41:25Z</dcterms:created>
  <dcterms:modified xsi:type="dcterms:W3CDTF">2022-03-28T22:22:55Z</dcterms:modified>
  <cp:category/>
  <cp:contentStatus/>
</cp:coreProperties>
</file>