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Manuscripts\HepaticAdaptation\Figure5-Week4-8\"/>
    </mc:Choice>
  </mc:AlternateContent>
  <bookViews>
    <workbookView xWindow="0" yWindow="0" windowWidth="28800" windowHeight="14100"/>
  </bookViews>
  <sheets>
    <sheet name="Wk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F20" i="1" s="1"/>
  <c r="E21" i="1"/>
  <c r="E22" i="1"/>
  <c r="E23" i="1"/>
  <c r="E24" i="1"/>
  <c r="E25" i="1"/>
  <c r="E26" i="1"/>
  <c r="E27" i="1"/>
  <c r="E28" i="1"/>
  <c r="F28" i="1" s="1"/>
  <c r="E29" i="1"/>
  <c r="E30" i="1"/>
  <c r="E31" i="1"/>
  <c r="E32" i="1"/>
  <c r="E33" i="1"/>
  <c r="E34" i="1"/>
  <c r="E35" i="1"/>
  <c r="E36" i="1"/>
  <c r="F36" i="1" s="1"/>
  <c r="E37" i="1"/>
  <c r="E38" i="1"/>
  <c r="E39" i="1"/>
  <c r="E40" i="1"/>
  <c r="E41" i="1"/>
  <c r="E42" i="1"/>
  <c r="E43" i="1"/>
  <c r="E44" i="1"/>
  <c r="F44" i="1" s="1"/>
  <c r="E45" i="1"/>
  <c r="E46" i="1"/>
  <c r="E47" i="1"/>
  <c r="E48" i="1"/>
  <c r="E49" i="1"/>
  <c r="E50" i="1"/>
  <c r="E51" i="1"/>
  <c r="E52" i="1"/>
  <c r="F52" i="1" s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F68" i="1" s="1"/>
  <c r="E69" i="1"/>
  <c r="E70" i="1"/>
  <c r="E71" i="1"/>
  <c r="E72" i="1"/>
  <c r="E73" i="1"/>
  <c r="E74" i="1"/>
  <c r="E75" i="1"/>
  <c r="E76" i="1"/>
  <c r="F76" i="1" s="1"/>
  <c r="E77" i="1"/>
  <c r="E78" i="1"/>
  <c r="E79" i="1"/>
  <c r="E80" i="1"/>
  <c r="F80" i="1" s="1"/>
  <c r="E81" i="1"/>
  <c r="E82" i="1"/>
  <c r="E83" i="1"/>
  <c r="P13" i="1" l="1"/>
  <c r="F72" i="1"/>
  <c r="F56" i="1"/>
  <c r="F40" i="1"/>
  <c r="Q13" i="1" s="1"/>
  <c r="F24" i="1"/>
  <c r="F64" i="1"/>
  <c r="F48" i="1"/>
  <c r="F32" i="1"/>
  <c r="F16" i="1"/>
  <c r="I16" i="1" s="1"/>
  <c r="F12" i="1"/>
  <c r="O12" i="1"/>
  <c r="F60" i="1"/>
  <c r="G16" i="1"/>
  <c r="I20" i="1"/>
  <c r="G20" i="1"/>
  <c r="G24" i="1"/>
  <c r="I28" i="1"/>
  <c r="G28" i="1"/>
  <c r="I32" i="1"/>
  <c r="G32" i="1"/>
  <c r="H32" i="1" s="1"/>
  <c r="G36" i="1"/>
  <c r="H36" i="1" s="1"/>
  <c r="G40" i="1"/>
  <c r="I44" i="1"/>
  <c r="G44" i="1"/>
  <c r="H44" i="1" s="1"/>
  <c r="I48" i="1"/>
  <c r="G48" i="1"/>
  <c r="H48" i="1" s="1"/>
  <c r="I52" i="1"/>
  <c r="G52" i="1"/>
  <c r="G56" i="1"/>
  <c r="G60" i="1"/>
  <c r="I64" i="1"/>
  <c r="G64" i="1"/>
  <c r="I68" i="1"/>
  <c r="G68" i="1"/>
  <c r="H68" i="1" s="1"/>
  <c r="G72" i="1"/>
  <c r="I76" i="1"/>
  <c r="G76" i="1"/>
  <c r="H76" i="1" s="1"/>
  <c r="I80" i="1"/>
  <c r="G80" i="1"/>
  <c r="H80" i="1" s="1"/>
  <c r="G12" i="1"/>
  <c r="H12" i="1" s="1"/>
  <c r="I12" i="1"/>
  <c r="O14" i="1" l="1"/>
  <c r="M14" i="1"/>
  <c r="P14" i="1"/>
  <c r="L14" i="1"/>
  <c r="Q14" i="1"/>
  <c r="P12" i="1"/>
  <c r="Q12" i="1"/>
  <c r="M12" i="1"/>
  <c r="L12" i="1"/>
  <c r="O13" i="1"/>
  <c r="M13" i="1"/>
  <c r="N13" i="1" s="1"/>
  <c r="H16" i="1"/>
  <c r="L13" i="1"/>
  <c r="H56" i="1"/>
  <c r="I56" i="1"/>
  <c r="H64" i="1"/>
  <c r="I60" i="1"/>
  <c r="H24" i="1"/>
  <c r="I24" i="1"/>
  <c r="H72" i="1"/>
  <c r="I72" i="1"/>
  <c r="I36" i="1"/>
  <c r="H28" i="1"/>
  <c r="H20" i="1"/>
  <c r="H60" i="1"/>
  <c r="H52" i="1"/>
  <c r="H40" i="1"/>
  <c r="I40" i="1"/>
  <c r="N12" i="1"/>
  <c r="N14" i="1"/>
</calcChain>
</file>

<file path=xl/sharedStrings.xml><?xml version="1.0" encoding="utf-8"?>
<sst xmlns="http://schemas.openxmlformats.org/spreadsheetml/2006/main" count="36" uniqueCount="27">
  <si>
    <t>MeanValue</t>
  </si>
  <si>
    <t>Result</t>
  </si>
  <si>
    <t>Vehicle</t>
  </si>
  <si>
    <t>1 mg</t>
  </si>
  <si>
    <t>3 mg</t>
  </si>
  <si>
    <t>Average</t>
  </si>
  <si>
    <t>StdDev</t>
  </si>
  <si>
    <t>CV</t>
  </si>
  <si>
    <t>Individuals</t>
  </si>
  <si>
    <t>Groups</t>
  </si>
  <si>
    <t>1 mg/kg</t>
  </si>
  <si>
    <t>3 mg/kg</t>
  </si>
  <si>
    <t>Ttest</t>
  </si>
  <si>
    <t>Linear</t>
  </si>
  <si>
    <t>mg/ml</t>
  </si>
  <si>
    <t>mg/g</t>
  </si>
  <si>
    <t>Avg / 3</t>
  </si>
  <si>
    <t>Added 6 ul sample per well (in lieu of 2 ul)</t>
  </si>
  <si>
    <t>25 mg liver homogenized in 500 ul</t>
  </si>
  <si>
    <t>200 ul hom extract and suspended in 50 ul isoprop</t>
  </si>
  <si>
    <t>Assay 6 ul of ISOP for 2 yl of 1 mg / ml</t>
  </si>
  <si>
    <t>Calculation = reading * 1/3 * 0.05 * 1000/10</t>
  </si>
  <si>
    <t>SEM</t>
  </si>
  <si>
    <t>CF</t>
  </si>
  <si>
    <t>N</t>
  </si>
  <si>
    <t>PRISM</t>
  </si>
  <si>
    <t>0 mg/kg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</si>
</sst>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abSelected="1" topLeftCell="B1" zoomScale="110" zoomScaleNormal="110" workbookViewId="0">
      <selection activeCell="K19" sqref="K19:N21"/>
    </sheetView>
  </sheetViews>
  <sheetFormatPr defaultColWidth="9.140625" defaultRowHeight="15" x14ac:dyDescent="0.25"/>
  <cols>
    <col min="1" max="16384" width="9.140625" style="1"/>
  </cols>
  <sheetData>
    <row r="1" spans="1:17" x14ac:dyDescent="0.25">
      <c r="A1" s="13" t="s">
        <v>17</v>
      </c>
      <c r="K1" s="1" t="s">
        <v>18</v>
      </c>
    </row>
    <row r="2" spans="1:17" x14ac:dyDescent="0.25">
      <c r="J2" s="1" t="s">
        <v>19</v>
      </c>
    </row>
    <row r="3" spans="1:17" x14ac:dyDescent="0.25">
      <c r="D3" s="1" t="s">
        <v>13</v>
      </c>
      <c r="J3" s="1" t="s">
        <v>20</v>
      </c>
    </row>
    <row r="4" spans="1:17" x14ac:dyDescent="0.25">
      <c r="D4" s="1" t="s">
        <v>0</v>
      </c>
      <c r="J4" s="1" t="s">
        <v>21</v>
      </c>
    </row>
    <row r="5" spans="1:17" x14ac:dyDescent="0.25">
      <c r="C5" s="1">
        <v>1</v>
      </c>
      <c r="D5" s="1">
        <v>4.2999999999999997E-2</v>
      </c>
    </row>
    <row r="6" spans="1:17" x14ac:dyDescent="0.25">
      <c r="C6" s="1">
        <v>2</v>
      </c>
      <c r="D6" s="1">
        <v>0.09</v>
      </c>
    </row>
    <row r="7" spans="1:17" x14ac:dyDescent="0.25">
      <c r="C7" s="1">
        <v>3</v>
      </c>
      <c r="D7" s="1">
        <v>0.13</v>
      </c>
    </row>
    <row r="8" spans="1:17" x14ac:dyDescent="0.25">
      <c r="C8" s="1">
        <v>5.96</v>
      </c>
      <c r="D8" s="1">
        <v>0.254</v>
      </c>
      <c r="L8" s="1" t="s">
        <v>14</v>
      </c>
    </row>
    <row r="9" spans="1:17" x14ac:dyDescent="0.25">
      <c r="C9" s="1">
        <v>8.8800000000000008</v>
      </c>
      <c r="D9" s="1">
        <v>0.38100000000000001</v>
      </c>
    </row>
    <row r="10" spans="1:17" x14ac:dyDescent="0.25">
      <c r="E10" s="1" t="s">
        <v>15</v>
      </c>
      <c r="F10" s="7" t="s">
        <v>8</v>
      </c>
      <c r="L10" s="7" t="s">
        <v>9</v>
      </c>
    </row>
    <row r="11" spans="1:17" x14ac:dyDescent="0.25">
      <c r="D11" s="1" t="s">
        <v>1</v>
      </c>
      <c r="E11" s="1" t="s">
        <v>23</v>
      </c>
      <c r="F11" s="2" t="s">
        <v>5</v>
      </c>
      <c r="G11" s="4" t="s">
        <v>6</v>
      </c>
      <c r="H11" s="1" t="s">
        <v>7</v>
      </c>
      <c r="I11" s="1" t="s">
        <v>16</v>
      </c>
      <c r="L11" s="2" t="s">
        <v>5</v>
      </c>
      <c r="M11" s="4" t="s">
        <v>6</v>
      </c>
      <c r="N11" s="1" t="s">
        <v>7</v>
      </c>
      <c r="O11" s="9" t="s">
        <v>12</v>
      </c>
      <c r="P11" s="14" t="s">
        <v>22</v>
      </c>
      <c r="Q11" s="1" t="s">
        <v>24</v>
      </c>
    </row>
    <row r="12" spans="1:17" x14ac:dyDescent="0.25">
      <c r="B12" s="1" t="s">
        <v>2</v>
      </c>
      <c r="C12" s="1">
        <v>43</v>
      </c>
      <c r="D12" s="1">
        <v>3.2240000000000002</v>
      </c>
      <c r="E12" s="12">
        <f>(D12/3)*5.25</f>
        <v>5.6420000000000003</v>
      </c>
      <c r="F12" s="3">
        <f>AVERAGE(E12:E15)</f>
        <v>7.0603750000000005</v>
      </c>
      <c r="G12" s="5">
        <f>_xlfn.STDEV.P(D12:D15)</f>
        <v>0.70561373994558541</v>
      </c>
      <c r="H12" s="6">
        <f>G12/F12</f>
        <v>9.9939980517406699E-2</v>
      </c>
      <c r="I12" s="12">
        <f>F12/3</f>
        <v>2.3534583333333337</v>
      </c>
      <c r="K12" s="8" t="s">
        <v>2</v>
      </c>
      <c r="L12" s="3">
        <f>AVERAGE(F12:F35)</f>
        <v>8.033302083333334</v>
      </c>
      <c r="M12" s="10">
        <f>_xlfn.STDEV.P(F12:F35)</f>
        <v>2.3930856275643428</v>
      </c>
      <c r="N12" s="6">
        <f>M12/L12</f>
        <v>0.29789563528667368</v>
      </c>
      <c r="O12" s="11">
        <f>TTEST(F12:F35,F$12:F$35,2,2)</f>
        <v>1</v>
      </c>
      <c r="P12" s="15">
        <f>(_xlfn.STDEV.P(F12:F35))/SQRT(COUNT(F12:F35))</f>
        <v>0.97697311638678386</v>
      </c>
      <c r="Q12" s="1">
        <f>COUNT(F12:F35)</f>
        <v>6</v>
      </c>
    </row>
    <row r="13" spans="1:17" x14ac:dyDescent="0.25">
      <c r="D13" s="1">
        <v>4.6319999999999997</v>
      </c>
      <c r="E13" s="12">
        <f t="shared" ref="E13:E76" si="0">(D13/3)*5.25</f>
        <v>8.1059999999999999</v>
      </c>
      <c r="K13" s="8" t="s">
        <v>10</v>
      </c>
      <c r="L13" s="3">
        <f>AVERAGE(F36:F59)</f>
        <v>7.9221770833333336</v>
      </c>
      <c r="M13" s="10">
        <f>_xlfn.STDEV.P(F36:F59)</f>
        <v>0.97540293584820248</v>
      </c>
      <c r="N13" s="6">
        <f t="shared" ref="N13:N14" si="1">M13/L13</f>
        <v>0.12312309174459808</v>
      </c>
      <c r="O13" s="11">
        <f>TTEST(F36:F59,F$12:F$35,2,2)</f>
        <v>0.92529839132850644</v>
      </c>
      <c r="P13" s="15">
        <f>(_xlfn.STDEV.P(F36:F59))/SQRT(COUNT(F36:F59))</f>
        <v>0.39820658107346174</v>
      </c>
      <c r="Q13" s="1">
        <f>COUNT(F36:F59)</f>
        <v>6</v>
      </c>
    </row>
    <row r="14" spans="1:17" x14ac:dyDescent="0.25">
      <c r="D14" s="1">
        <v>3.45</v>
      </c>
      <c r="E14" s="12">
        <f t="shared" si="0"/>
        <v>6.0375000000000005</v>
      </c>
      <c r="K14" s="8" t="s">
        <v>11</v>
      </c>
      <c r="L14" s="3">
        <f>AVERAGE(F60:F83)</f>
        <v>10.359635416666668</v>
      </c>
      <c r="M14" s="10">
        <f>_xlfn.STDEV.P(F60:F83)</f>
        <v>1.4741793976229076</v>
      </c>
      <c r="N14" s="6">
        <f t="shared" si="1"/>
        <v>0.14230031640411162</v>
      </c>
      <c r="O14" s="11">
        <f>TTEST(F60:F83,F$12:F$35,2,2)</f>
        <v>9.393355995776044E-2</v>
      </c>
      <c r="P14" s="15">
        <f>(_xlfn.STDEV.P(F60:F83))/SQRT(COUNT(F60:F83))</f>
        <v>0.60183121891659941</v>
      </c>
      <c r="Q14" s="1">
        <f>COUNT(F60:F83)</f>
        <v>6</v>
      </c>
    </row>
    <row r="15" spans="1:17" x14ac:dyDescent="0.25">
      <c r="D15" s="1">
        <v>4.8319999999999999</v>
      </c>
      <c r="E15" s="12">
        <f t="shared" si="0"/>
        <v>8.4559999999999995</v>
      </c>
    </row>
    <row r="16" spans="1:17" x14ac:dyDescent="0.25">
      <c r="C16" s="1">
        <v>44</v>
      </c>
      <c r="D16" s="1">
        <v>4.3209999999999997</v>
      </c>
      <c r="E16" s="12">
        <f t="shared" si="0"/>
        <v>7.56175</v>
      </c>
      <c r="F16" s="3">
        <f t="shared" ref="F16" si="2">AVERAGE(E16:E19)</f>
        <v>8.5504999999999995</v>
      </c>
      <c r="G16" s="5">
        <f t="shared" ref="G16" si="3">_xlfn.STDEV.P(D16:D19)</f>
        <v>0.66090581779857238</v>
      </c>
      <c r="H16" s="6">
        <f t="shared" ref="H16" si="4">G16/F16</f>
        <v>7.7294405917615633E-2</v>
      </c>
      <c r="I16" s="12">
        <f t="shared" ref="I16" si="5">F16/3</f>
        <v>2.8501666666666665</v>
      </c>
    </row>
    <row r="17" spans="3:14" x14ac:dyDescent="0.25">
      <c r="D17" s="1">
        <v>5.7119999999999997</v>
      </c>
      <c r="E17" s="12">
        <f t="shared" si="0"/>
        <v>9.9959999999999987</v>
      </c>
      <c r="K17" s="1" t="s">
        <v>25</v>
      </c>
    </row>
    <row r="18" spans="3:14" x14ac:dyDescent="0.25">
      <c r="D18" s="1">
        <v>4.1589999999999998</v>
      </c>
      <c r="E18" s="12">
        <f t="shared" si="0"/>
        <v>7.278249999999999</v>
      </c>
      <c r="L18" s="2" t="s">
        <v>5</v>
      </c>
      <c r="M18" s="14" t="s">
        <v>22</v>
      </c>
      <c r="N18" s="1" t="s">
        <v>24</v>
      </c>
    </row>
    <row r="19" spans="3:14" x14ac:dyDescent="0.25">
      <c r="D19" s="1">
        <v>5.3520000000000003</v>
      </c>
      <c r="E19" s="12">
        <f t="shared" si="0"/>
        <v>9.3659999999999997</v>
      </c>
      <c r="K19" s="8" t="s">
        <v>26</v>
      </c>
      <c r="L19" s="3">
        <v>8.033302083333334</v>
      </c>
      <c r="M19" s="15">
        <v>0.97697311638678386</v>
      </c>
      <c r="N19" s="1">
        <v>6</v>
      </c>
    </row>
    <row r="20" spans="3:14" x14ac:dyDescent="0.25">
      <c r="C20" s="1">
        <v>45</v>
      </c>
      <c r="D20" s="1">
        <v>3.3420000000000001</v>
      </c>
      <c r="E20" s="12">
        <f t="shared" si="0"/>
        <v>5.8485000000000005</v>
      </c>
      <c r="F20" s="3">
        <f t="shared" ref="F20" si="6">AVERAGE(E20:E23)</f>
        <v>5.7680000000000007</v>
      </c>
      <c r="G20" s="5">
        <f t="shared" ref="G20" si="7">_xlfn.STDEV.P(D20:D23)</f>
        <v>0.36185839771932954</v>
      </c>
      <c r="H20" s="6">
        <f t="shared" ref="H20" si="8">G20/F20</f>
        <v>6.2735505845930906E-2</v>
      </c>
      <c r="I20" s="12">
        <f t="shared" ref="I20" si="9">F20/3</f>
        <v>1.922666666666667</v>
      </c>
      <c r="K20" s="8" t="s">
        <v>10</v>
      </c>
      <c r="L20" s="3">
        <v>7.9221770833333336</v>
      </c>
      <c r="M20" s="15">
        <v>0.39820658107346174</v>
      </c>
      <c r="N20" s="1">
        <v>6</v>
      </c>
    </row>
    <row r="21" spans="3:14" x14ac:dyDescent="0.25">
      <c r="D21" s="1">
        <v>3.5990000000000002</v>
      </c>
      <c r="E21" s="12">
        <f t="shared" si="0"/>
        <v>6.2982500000000003</v>
      </c>
      <c r="K21" s="8" t="s">
        <v>11</v>
      </c>
      <c r="L21" s="3">
        <v>10.359635416666668</v>
      </c>
      <c r="M21" s="15">
        <v>0.60183121891659941</v>
      </c>
      <c r="N21" s="1">
        <v>6</v>
      </c>
    </row>
    <row r="22" spans="3:14" x14ac:dyDescent="0.25">
      <c r="D22" s="1">
        <v>2.6920000000000002</v>
      </c>
      <c r="E22" s="12">
        <f t="shared" si="0"/>
        <v>4.7110000000000003</v>
      </c>
    </row>
    <row r="23" spans="3:14" x14ac:dyDescent="0.25">
      <c r="D23" s="1">
        <v>3.5510000000000002</v>
      </c>
      <c r="E23" s="12">
        <f t="shared" si="0"/>
        <v>6.2142499999999998</v>
      </c>
    </row>
    <row r="24" spans="3:14" x14ac:dyDescent="0.25">
      <c r="C24" s="1">
        <v>46</v>
      </c>
      <c r="D24" s="1">
        <v>2.6779999999999999</v>
      </c>
      <c r="E24" s="12">
        <f t="shared" si="0"/>
        <v>4.6864999999999997</v>
      </c>
      <c r="F24" s="3">
        <f t="shared" ref="F24" si="10">AVERAGE(E24:E27)</f>
        <v>6.0685624999999996</v>
      </c>
      <c r="G24" s="5">
        <f t="shared" ref="G24" si="11">_xlfn.STDEV.P(D24:D27)</f>
        <v>0.52859075616208173</v>
      </c>
      <c r="H24" s="6">
        <f t="shared" ref="H24" si="12">G24/F24</f>
        <v>8.7103124695853712E-2</v>
      </c>
      <c r="I24" s="12">
        <f t="shared" ref="I24" si="13">F24/3</f>
        <v>2.0228541666666664</v>
      </c>
    </row>
    <row r="25" spans="3:14" x14ac:dyDescent="0.25">
      <c r="D25" s="1">
        <v>3.69</v>
      </c>
      <c r="E25" s="12">
        <f t="shared" si="0"/>
        <v>6.4574999999999996</v>
      </c>
    </row>
    <row r="26" spans="3:14" x14ac:dyDescent="0.25">
      <c r="D26" s="1">
        <v>3.375</v>
      </c>
      <c r="E26" s="12">
        <f t="shared" si="0"/>
        <v>5.90625</v>
      </c>
    </row>
    <row r="27" spans="3:14" x14ac:dyDescent="0.25">
      <c r="D27" s="1">
        <v>4.1280000000000001</v>
      </c>
      <c r="E27" s="12">
        <f t="shared" si="0"/>
        <v>7.2240000000000002</v>
      </c>
    </row>
    <row r="28" spans="3:14" x14ac:dyDescent="0.25">
      <c r="C28" s="1">
        <v>47</v>
      </c>
      <c r="D28" s="1">
        <v>3.82</v>
      </c>
      <c r="E28" s="12">
        <f t="shared" si="0"/>
        <v>6.6849999999999996</v>
      </c>
      <c r="F28" s="3">
        <f t="shared" ref="F28" si="14">AVERAGE(E28:E31)</f>
        <v>7.8093750000000011</v>
      </c>
      <c r="G28" s="5">
        <f t="shared" ref="G28" si="15">_xlfn.STDEV.P(D28:D31)</f>
        <v>0.44854013198374365</v>
      </c>
      <c r="H28" s="6">
        <f t="shared" ref="H28" si="16">G28/F28</f>
        <v>5.7436111338454561E-2</v>
      </c>
      <c r="I28" s="12">
        <f t="shared" ref="I28" si="17">F28/3</f>
        <v>2.6031250000000004</v>
      </c>
    </row>
    <row r="29" spans="3:14" x14ac:dyDescent="0.25">
      <c r="D29" s="1">
        <v>4.8129999999999997</v>
      </c>
      <c r="E29" s="12">
        <f t="shared" si="0"/>
        <v>8.4227499999999988</v>
      </c>
    </row>
    <row r="30" spans="3:14" x14ac:dyDescent="0.25">
      <c r="D30" s="1">
        <v>4.2720000000000002</v>
      </c>
      <c r="E30" s="12">
        <f t="shared" si="0"/>
        <v>7.4760000000000009</v>
      </c>
    </row>
    <row r="31" spans="3:14" x14ac:dyDescent="0.25">
      <c r="D31" s="1">
        <v>4.9450000000000003</v>
      </c>
      <c r="E31" s="12">
        <f t="shared" si="0"/>
        <v>8.6537500000000005</v>
      </c>
    </row>
    <row r="32" spans="3:14" x14ac:dyDescent="0.25">
      <c r="C32" s="1">
        <v>80</v>
      </c>
      <c r="D32" s="1">
        <v>7.077</v>
      </c>
      <c r="E32" s="12">
        <f t="shared" si="0"/>
        <v>12.38475</v>
      </c>
      <c r="F32" s="3">
        <f t="shared" ref="F32" si="18">AVERAGE(E32:E35)</f>
        <v>12.943</v>
      </c>
      <c r="G32" s="5">
        <f t="shared" ref="G32" si="19">_xlfn.STDEV.P(D32:D35)</f>
        <v>0.54162302388284811</v>
      </c>
      <c r="H32" s="6">
        <f t="shared" ref="H32" si="20">G32/F32</f>
        <v>4.1846791615765135E-2</v>
      </c>
      <c r="I32" s="12">
        <f t="shared" ref="I32" si="21">F32/3</f>
        <v>4.3143333333333329</v>
      </c>
    </row>
    <row r="33" spans="2:9" x14ac:dyDescent="0.25">
      <c r="D33" s="1">
        <v>8.14</v>
      </c>
      <c r="E33" s="12">
        <f t="shared" si="0"/>
        <v>14.245000000000001</v>
      </c>
    </row>
    <row r="34" spans="2:9" x14ac:dyDescent="0.25">
      <c r="D34" s="1">
        <v>6.7210000000000001</v>
      </c>
      <c r="E34" s="12">
        <f t="shared" si="0"/>
        <v>11.761750000000001</v>
      </c>
    </row>
    <row r="35" spans="2:9" x14ac:dyDescent="0.25">
      <c r="D35" s="1">
        <v>7.6459999999999999</v>
      </c>
      <c r="E35" s="12">
        <f t="shared" si="0"/>
        <v>13.3805</v>
      </c>
    </row>
    <row r="36" spans="2:9" x14ac:dyDescent="0.25">
      <c r="B36" s="1" t="s">
        <v>3</v>
      </c>
      <c r="C36" s="1">
        <v>55</v>
      </c>
      <c r="D36" s="1">
        <v>4.3959999999999999</v>
      </c>
      <c r="E36" s="12">
        <f t="shared" si="0"/>
        <v>7.6930000000000005</v>
      </c>
      <c r="F36" s="3">
        <f t="shared" ref="F36" si="22">AVERAGE(E36:E39)</f>
        <v>7.7004374999999996</v>
      </c>
      <c r="G36" s="5">
        <f t="shared" ref="G36" si="23">_xlfn.STDEV.P(D36:D39)</f>
        <v>0.13397084570905723</v>
      </c>
      <c r="H36" s="6">
        <f t="shared" ref="H36" si="24">G36/F36</f>
        <v>1.7397822618397622E-2</v>
      </c>
      <c r="I36" s="12">
        <f t="shared" ref="I36" si="25">F36/3</f>
        <v>2.5668124999999997</v>
      </c>
    </row>
    <row r="37" spans="2:9" x14ac:dyDescent="0.25">
      <c r="D37" s="1">
        <v>4.2809999999999997</v>
      </c>
      <c r="E37" s="12">
        <f t="shared" si="0"/>
        <v>7.4917499999999988</v>
      </c>
    </row>
    <row r="38" spans="2:9" x14ac:dyDescent="0.25">
      <c r="D38" s="1">
        <v>4.3040000000000003</v>
      </c>
      <c r="E38" s="12">
        <f t="shared" si="0"/>
        <v>7.532</v>
      </c>
    </row>
    <row r="39" spans="2:9" x14ac:dyDescent="0.25">
      <c r="D39" s="1">
        <v>4.62</v>
      </c>
      <c r="E39" s="12">
        <f t="shared" si="0"/>
        <v>8.0850000000000009</v>
      </c>
    </row>
    <row r="40" spans="2:9" x14ac:dyDescent="0.25">
      <c r="C40" s="1">
        <v>56</v>
      </c>
      <c r="D40" s="1">
        <v>3.8460000000000001</v>
      </c>
      <c r="E40" s="12">
        <f t="shared" si="0"/>
        <v>6.7305000000000001</v>
      </c>
      <c r="F40" s="3">
        <f t="shared" ref="F40" si="26">AVERAGE(E40:E43)</f>
        <v>7.334249999999999</v>
      </c>
      <c r="G40" s="5">
        <f t="shared" ref="G40" si="27">_xlfn.STDEV.P(D40:D43)</f>
        <v>0.25280921660414191</v>
      </c>
      <c r="H40" s="6">
        <f t="shared" ref="H40" si="28">G40/F40</f>
        <v>3.4469675372961368E-2</v>
      </c>
      <c r="I40" s="12">
        <f t="shared" ref="I40" si="29">F40/3</f>
        <v>2.4447499999999995</v>
      </c>
    </row>
    <row r="41" spans="2:9" x14ac:dyDescent="0.25">
      <c r="D41" s="1">
        <v>4.0810000000000004</v>
      </c>
      <c r="E41" s="12">
        <f t="shared" si="0"/>
        <v>7.14175</v>
      </c>
    </row>
    <row r="42" spans="2:9" x14ac:dyDescent="0.25">
      <c r="D42" s="1">
        <v>4.3159999999999998</v>
      </c>
      <c r="E42" s="12">
        <f t="shared" si="0"/>
        <v>7.552999999999999</v>
      </c>
    </row>
    <row r="43" spans="2:9" x14ac:dyDescent="0.25">
      <c r="D43" s="1">
        <v>4.5209999999999999</v>
      </c>
      <c r="E43" s="12">
        <f t="shared" si="0"/>
        <v>7.9117499999999996</v>
      </c>
    </row>
    <row r="44" spans="2:9" x14ac:dyDescent="0.25">
      <c r="C44" s="1">
        <v>57</v>
      </c>
      <c r="D44" s="1">
        <v>3.3940000000000001</v>
      </c>
      <c r="E44" s="12">
        <f t="shared" si="0"/>
        <v>5.9394999999999998</v>
      </c>
      <c r="F44" s="3">
        <f t="shared" ref="F44" si="30">AVERAGE(E44:E47)</f>
        <v>7.3403749999999999</v>
      </c>
      <c r="G44" s="5">
        <f t="shared" ref="G44" si="31">_xlfn.STDEV.P(D44:D47)</f>
        <v>0.5701181895010865</v>
      </c>
      <c r="H44" s="6">
        <f t="shared" ref="H44" si="32">G44/F44</f>
        <v>7.7668809768041344E-2</v>
      </c>
      <c r="I44" s="12">
        <f t="shared" ref="I44" si="33">F44/3</f>
        <v>2.4467916666666665</v>
      </c>
    </row>
    <row r="45" spans="2:9" x14ac:dyDescent="0.25">
      <c r="D45" s="1">
        <v>3.984</v>
      </c>
      <c r="E45" s="12">
        <f t="shared" si="0"/>
        <v>6.9720000000000004</v>
      </c>
    </row>
    <row r="46" spans="2:9" x14ac:dyDescent="0.25">
      <c r="D46" s="1">
        <v>4.4720000000000004</v>
      </c>
      <c r="E46" s="12">
        <f t="shared" si="0"/>
        <v>7.8260000000000005</v>
      </c>
    </row>
    <row r="47" spans="2:9" x14ac:dyDescent="0.25">
      <c r="D47" s="1">
        <v>4.9279999999999999</v>
      </c>
      <c r="E47" s="12">
        <f t="shared" si="0"/>
        <v>8.6240000000000006</v>
      </c>
    </row>
    <row r="48" spans="2:9" x14ac:dyDescent="0.25">
      <c r="C48" s="1">
        <v>58</v>
      </c>
      <c r="D48" s="1">
        <v>4.3070000000000004</v>
      </c>
      <c r="E48" s="12">
        <f t="shared" si="0"/>
        <v>7.5372500000000011</v>
      </c>
      <c r="F48" s="3">
        <f t="shared" ref="F48" si="34">AVERAGE(E48:E51)</f>
        <v>9.3406250000000011</v>
      </c>
      <c r="G48" s="5">
        <f t="shared" ref="G48" si="35">_xlfn.STDEV.P(D48:D51)</f>
        <v>0.64419659266407292</v>
      </c>
      <c r="H48" s="6">
        <f t="shared" ref="H48" si="36">G48/F48</f>
        <v>6.8967182888090769E-2</v>
      </c>
      <c r="I48" s="12">
        <f t="shared" ref="I48" si="37">F48/3</f>
        <v>3.1135416666666669</v>
      </c>
    </row>
    <row r="49" spans="2:9" x14ac:dyDescent="0.25">
      <c r="D49" s="1">
        <v>5.4359999999999999</v>
      </c>
      <c r="E49" s="12">
        <f t="shared" si="0"/>
        <v>9.5129999999999999</v>
      </c>
    </row>
    <row r="50" spans="2:9" x14ac:dyDescent="0.25">
      <c r="D50" s="1">
        <v>5.5259999999999998</v>
      </c>
      <c r="E50" s="12">
        <f t="shared" si="0"/>
        <v>9.6704999999999988</v>
      </c>
    </row>
    <row r="51" spans="2:9" x14ac:dyDescent="0.25">
      <c r="D51" s="1">
        <v>6.0810000000000004</v>
      </c>
      <c r="E51" s="12">
        <f t="shared" si="0"/>
        <v>10.64175</v>
      </c>
    </row>
    <row r="52" spans="2:9" x14ac:dyDescent="0.25">
      <c r="C52" s="1">
        <v>59</v>
      </c>
      <c r="D52" s="1">
        <v>4.1539999999999999</v>
      </c>
      <c r="E52" s="12">
        <f t="shared" si="0"/>
        <v>7.2694999999999999</v>
      </c>
      <c r="F52" s="3">
        <f t="shared" ref="F52" si="38">AVERAGE(E52:E55)</f>
        <v>9.1258125000000003</v>
      </c>
      <c r="G52" s="5">
        <f t="shared" ref="G52" si="39">_xlfn.STDEV.P(D52:D55)</f>
        <v>0.67378497126308512</v>
      </c>
      <c r="H52" s="6">
        <f t="shared" ref="H52" si="40">G52/F52</f>
        <v>7.3832874745463503E-2</v>
      </c>
      <c r="I52" s="12">
        <f t="shared" ref="I52" si="41">F52/3</f>
        <v>3.0419375</v>
      </c>
    </row>
    <row r="53" spans="2:9" x14ac:dyDescent="0.25">
      <c r="D53" s="1">
        <v>5.3470000000000004</v>
      </c>
      <c r="E53" s="12">
        <f t="shared" si="0"/>
        <v>9.3572500000000005</v>
      </c>
    </row>
    <row r="54" spans="2:9" x14ac:dyDescent="0.25">
      <c r="D54" s="1">
        <v>5.3310000000000004</v>
      </c>
      <c r="E54" s="12">
        <f t="shared" si="0"/>
        <v>9.32925</v>
      </c>
    </row>
    <row r="55" spans="2:9" x14ac:dyDescent="0.25">
      <c r="D55" s="1">
        <v>6.0270000000000001</v>
      </c>
      <c r="E55" s="12">
        <f t="shared" si="0"/>
        <v>10.54725</v>
      </c>
    </row>
    <row r="56" spans="2:9" x14ac:dyDescent="0.25">
      <c r="C56" s="1">
        <v>60</v>
      </c>
      <c r="D56" s="1">
        <v>3.61</v>
      </c>
      <c r="E56" s="12">
        <f t="shared" si="0"/>
        <v>6.3174999999999999</v>
      </c>
      <c r="F56" s="3">
        <f t="shared" ref="F56" si="42">AVERAGE(E56:E59)</f>
        <v>6.6915624999999999</v>
      </c>
      <c r="G56" s="5">
        <f t="shared" ref="G56" si="43">_xlfn.STDEV.P(D56:D59)</f>
        <v>0.26579914879472427</v>
      </c>
      <c r="H56" s="6">
        <f t="shared" ref="H56" si="44">G56/F56</f>
        <v>3.9721537203713526E-2</v>
      </c>
      <c r="I56" s="12">
        <f t="shared" ref="I56" si="45">F56/3</f>
        <v>2.2305208333333333</v>
      </c>
    </row>
    <row r="57" spans="2:9" x14ac:dyDescent="0.25">
      <c r="D57" s="1">
        <v>3.8170000000000002</v>
      </c>
      <c r="E57" s="12">
        <f t="shared" si="0"/>
        <v>6.6797500000000003</v>
      </c>
    </row>
    <row r="58" spans="2:9" x14ac:dyDescent="0.25">
      <c r="D58" s="1">
        <v>3.6080000000000001</v>
      </c>
      <c r="E58" s="12">
        <f t="shared" si="0"/>
        <v>6.3140000000000009</v>
      </c>
    </row>
    <row r="59" spans="2:9" x14ac:dyDescent="0.25">
      <c r="D59" s="1">
        <v>4.26</v>
      </c>
      <c r="E59" s="12">
        <f t="shared" si="0"/>
        <v>7.4550000000000001</v>
      </c>
    </row>
    <row r="60" spans="2:9" x14ac:dyDescent="0.25">
      <c r="B60" s="1" t="s">
        <v>4</v>
      </c>
      <c r="C60" s="1">
        <v>67</v>
      </c>
      <c r="D60" s="1">
        <v>6.5419999999999998</v>
      </c>
      <c r="E60" s="12">
        <f t="shared" si="0"/>
        <v>11.448500000000001</v>
      </c>
      <c r="F60" s="3">
        <f t="shared" ref="F60" si="46">AVERAGE(E60:E63)</f>
        <v>11.6808125</v>
      </c>
      <c r="G60" s="5">
        <f t="shared" ref="G60" si="47">_xlfn.STDEV.P(D60:D63)</f>
        <v>0.65813842578898252</v>
      </c>
      <c r="H60" s="6">
        <f t="shared" ref="H60" si="48">G60/F60</f>
        <v>5.634354851505257E-2</v>
      </c>
      <c r="I60" s="12">
        <f t="shared" ref="I60" si="49">F60/3</f>
        <v>3.8936041666666665</v>
      </c>
    </row>
    <row r="61" spans="2:9" x14ac:dyDescent="0.25">
      <c r="D61" s="1">
        <v>7.5190000000000001</v>
      </c>
      <c r="E61" s="12">
        <f t="shared" si="0"/>
        <v>13.158250000000001</v>
      </c>
    </row>
    <row r="62" spans="2:9" x14ac:dyDescent="0.25">
      <c r="D62" s="1">
        <v>5.7069999999999999</v>
      </c>
      <c r="E62" s="12">
        <f t="shared" si="0"/>
        <v>9.9872499999999995</v>
      </c>
    </row>
    <row r="63" spans="2:9" x14ac:dyDescent="0.25">
      <c r="D63" s="1">
        <v>6.931</v>
      </c>
      <c r="E63" s="12">
        <f t="shared" si="0"/>
        <v>12.129250000000001</v>
      </c>
    </row>
    <row r="64" spans="2:9" x14ac:dyDescent="0.25">
      <c r="C64" s="1">
        <v>68</v>
      </c>
      <c r="D64" s="1">
        <v>4.657</v>
      </c>
      <c r="E64" s="12">
        <f t="shared" si="0"/>
        <v>8.1497500000000009</v>
      </c>
      <c r="F64" s="3">
        <f t="shared" ref="F64" si="50">AVERAGE(E64:E67)</f>
        <v>8.0976874999999993</v>
      </c>
      <c r="G64" s="5">
        <f t="shared" ref="G64" si="51">_xlfn.STDEV.P(D64:D67)</f>
        <v>0.21984582666041216</v>
      </c>
      <c r="H64" s="6">
        <f t="shared" ref="H64" si="52">G64/F64</f>
        <v>2.7149211013689053E-2</v>
      </c>
      <c r="I64" s="12">
        <f t="shared" ref="I64" si="53">F64/3</f>
        <v>2.6992291666666666</v>
      </c>
    </row>
    <row r="65" spans="3:9" x14ac:dyDescent="0.25">
      <c r="D65" s="1">
        <v>4.5679999999999996</v>
      </c>
      <c r="E65" s="12">
        <f t="shared" si="0"/>
        <v>7.9939999999999998</v>
      </c>
    </row>
    <row r="66" spans="3:9" x14ac:dyDescent="0.25">
      <c r="D66" s="1">
        <v>4.335</v>
      </c>
      <c r="E66" s="12">
        <f t="shared" si="0"/>
        <v>7.5862500000000006</v>
      </c>
    </row>
    <row r="67" spans="3:9" x14ac:dyDescent="0.25">
      <c r="D67" s="1">
        <v>4.9489999999999998</v>
      </c>
      <c r="E67" s="12">
        <f t="shared" si="0"/>
        <v>8.6607500000000002</v>
      </c>
    </row>
    <row r="68" spans="3:9" x14ac:dyDescent="0.25">
      <c r="C68" s="1">
        <v>69</v>
      </c>
      <c r="D68" s="1">
        <v>6.0369999999999999</v>
      </c>
      <c r="E68" s="12">
        <f t="shared" si="0"/>
        <v>10.56475</v>
      </c>
      <c r="F68" s="3">
        <f t="shared" ref="F68" si="54">AVERAGE(E68:E71)</f>
        <v>12.6695625</v>
      </c>
      <c r="G68" s="5">
        <f t="shared" ref="G68" si="55">_xlfn.STDEV.P(D68:D71)</f>
        <v>0.8074148174885033</v>
      </c>
      <c r="H68" s="6">
        <f t="shared" ref="H68" si="56">G68/F68</f>
        <v>6.3728705508852679E-2</v>
      </c>
      <c r="I68" s="12">
        <f t="shared" ref="I68" si="57">F68/3</f>
        <v>4.2231874999999999</v>
      </c>
    </row>
    <row r="69" spans="3:9" x14ac:dyDescent="0.25">
      <c r="D69" s="1">
        <v>7.1609999999999996</v>
      </c>
      <c r="E69" s="12">
        <f t="shared" si="0"/>
        <v>12.531750000000001</v>
      </c>
    </row>
    <row r="70" spans="3:9" x14ac:dyDescent="0.25">
      <c r="D70" s="1">
        <v>7.4720000000000004</v>
      </c>
      <c r="E70" s="12">
        <f t="shared" si="0"/>
        <v>13.076000000000001</v>
      </c>
    </row>
    <row r="71" spans="3:9" x14ac:dyDescent="0.25">
      <c r="D71" s="1">
        <v>8.2889999999999997</v>
      </c>
      <c r="E71" s="12">
        <f t="shared" si="0"/>
        <v>14.505749999999999</v>
      </c>
    </row>
    <row r="72" spans="3:9" x14ac:dyDescent="0.25">
      <c r="C72" s="1">
        <v>70</v>
      </c>
      <c r="D72" s="1">
        <v>5.194</v>
      </c>
      <c r="E72" s="12">
        <f t="shared" si="0"/>
        <v>9.089500000000001</v>
      </c>
      <c r="F72" s="3">
        <f t="shared" ref="F72" si="58">AVERAGE(E72:E75)</f>
        <v>10.276</v>
      </c>
      <c r="G72" s="5">
        <f t="shared" ref="G72" si="59">_xlfn.STDEV.P(D72:D75)</f>
        <v>0.48895756462089851</v>
      </c>
      <c r="H72" s="6">
        <f t="shared" ref="H72" si="60">G72/F72</f>
        <v>4.7582480013711417E-2</v>
      </c>
      <c r="I72" s="12">
        <f t="shared" ref="I72" si="61">F72/3</f>
        <v>3.4253333333333331</v>
      </c>
    </row>
    <row r="73" spans="3:9" x14ac:dyDescent="0.25">
      <c r="D73" s="1">
        <v>6.2720000000000002</v>
      </c>
      <c r="E73" s="12">
        <f t="shared" si="0"/>
        <v>10.976000000000001</v>
      </c>
    </row>
    <row r="74" spans="3:9" x14ac:dyDescent="0.25">
      <c r="D74" s="1">
        <v>5.625</v>
      </c>
      <c r="E74" s="12">
        <f t="shared" si="0"/>
        <v>9.84375</v>
      </c>
    </row>
    <row r="75" spans="3:9" x14ac:dyDescent="0.25">
      <c r="D75" s="1">
        <v>6.3970000000000002</v>
      </c>
      <c r="E75" s="12">
        <f t="shared" si="0"/>
        <v>11.194750000000001</v>
      </c>
    </row>
    <row r="76" spans="3:9" x14ac:dyDescent="0.25">
      <c r="C76" s="1">
        <v>71</v>
      </c>
      <c r="D76" s="1">
        <v>5.7610000000000001</v>
      </c>
      <c r="E76" s="12">
        <f t="shared" si="0"/>
        <v>10.081750000000001</v>
      </c>
      <c r="F76" s="3">
        <f t="shared" ref="F76" si="62">AVERAGE(E76:E79)</f>
        <v>9.7811874999999997</v>
      </c>
      <c r="G76" s="5">
        <f t="shared" ref="G76" si="63">_xlfn.STDEV.P(D76:D79)</f>
        <v>0.88087978039003112</v>
      </c>
      <c r="H76" s="6">
        <f t="shared" ref="H76" si="64">G76/F76</f>
        <v>9.0058572171326956E-2</v>
      </c>
      <c r="I76" s="12">
        <f t="shared" ref="I76" si="65">F76/3</f>
        <v>3.2603958333333334</v>
      </c>
    </row>
    <row r="77" spans="3:9" x14ac:dyDescent="0.25">
      <c r="D77" s="1">
        <v>6.891</v>
      </c>
      <c r="E77" s="12">
        <f t="shared" ref="E77:E83" si="66">(D77/3)*5.25</f>
        <v>12.05925</v>
      </c>
    </row>
    <row r="78" spans="3:9" x14ac:dyDescent="0.25">
      <c r="D78" s="1">
        <v>4.4690000000000003</v>
      </c>
      <c r="E78" s="12">
        <f t="shared" si="66"/>
        <v>7.8207500000000003</v>
      </c>
    </row>
    <row r="79" spans="3:9" x14ac:dyDescent="0.25">
      <c r="D79" s="1">
        <v>5.2359999999999998</v>
      </c>
      <c r="E79" s="12">
        <f t="shared" si="66"/>
        <v>9.1629999999999985</v>
      </c>
    </row>
    <row r="80" spans="3:9" x14ac:dyDescent="0.25">
      <c r="C80" s="1">
        <v>72</v>
      </c>
      <c r="D80" s="1">
        <v>4.7329999999999997</v>
      </c>
      <c r="E80" s="12">
        <f t="shared" si="66"/>
        <v>8.2827500000000001</v>
      </c>
      <c r="F80" s="3">
        <f>AVERAGE(E80:E83)</f>
        <v>9.6525625000000002</v>
      </c>
      <c r="G80" s="5">
        <f t="shared" ref="G80" si="67">_xlfn.STDEV.P(D80:D83)</f>
        <v>0.66132079016162537</v>
      </c>
      <c r="H80" s="6">
        <f t="shared" ref="H80" si="68">G80/F80</f>
        <v>6.8512458755032701E-2</v>
      </c>
      <c r="I80" s="12">
        <f t="shared" ref="I80" si="69">F80/3</f>
        <v>3.2175208333333334</v>
      </c>
    </row>
    <row r="81" spans="4:5" x14ac:dyDescent="0.25">
      <c r="D81" s="1">
        <v>5.194</v>
      </c>
      <c r="E81" s="12">
        <f t="shared" si="66"/>
        <v>9.089500000000001</v>
      </c>
    </row>
    <row r="82" spans="4:5" x14ac:dyDescent="0.25">
      <c r="D82" s="1">
        <v>5.6079999999999997</v>
      </c>
      <c r="E82" s="12">
        <f t="shared" si="66"/>
        <v>9.8140000000000001</v>
      </c>
    </row>
    <row r="83" spans="4:5" x14ac:dyDescent="0.25">
      <c r="D83" s="1">
        <v>6.5279999999999996</v>
      </c>
      <c r="E83" s="12">
        <f t="shared" si="66"/>
        <v>11.423999999999998</v>
      </c>
    </row>
  </sheetData>
  <conditionalFormatting sqref="O12:O14">
    <cfRule type="cellIs" dxfId="0" priority="2" operator="lessThan">
      <formula>0.051</formula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Wk8</vt:lpstr>
    </vt:vector>
  </TitlesOfParts>
  <Company>Newcastle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Ford</dc:creator>
  <cp:lastModifiedBy>Brian Ford</cp:lastModifiedBy>
  <dcterms:created xsi:type="dcterms:W3CDTF">2019-03-05T12:16:35Z</dcterms:created>
  <dcterms:modified xsi:type="dcterms:W3CDTF">2019-03-14T17:36:21Z</dcterms:modified>
</cp:coreProperties>
</file>