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XRF" sheetId="1" r:id="rId1"/>
    <sheet name="Pyrolysis" sheetId="3" r:id="rId2"/>
    <sheet name="New_XRD" sheetId="2" r:id="rId3"/>
    <sheet name="New_GC-FID" sheetId="4" r:id="rId4"/>
    <sheet name="New_Isotopes" sheetId="5" r:id="rId5"/>
    <sheet name="New_EOM" sheetId="6" r:id="rId6"/>
    <sheet name="New_SEM" sheetId="7" r:id="rId7"/>
  </sheets>
  <calcPr calcId="125725"/>
</workbook>
</file>

<file path=xl/calcChain.xml><?xml version="1.0" encoding="utf-8"?>
<calcChain xmlns="http://schemas.openxmlformats.org/spreadsheetml/2006/main">
  <c r="K22" i="4"/>
  <c r="K21"/>
  <c r="K20"/>
  <c r="K19"/>
  <c r="K18"/>
  <c r="K17"/>
  <c r="K16"/>
  <c r="K15"/>
  <c r="K14"/>
  <c r="K13"/>
  <c r="K12"/>
  <c r="K11"/>
  <c r="K10"/>
  <c r="Z45" i="3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AL92" i="1" l="1"/>
  <c r="AH92"/>
  <c r="AI92" s="1"/>
  <c r="AE92"/>
  <c r="AF92" s="1"/>
  <c r="AC92"/>
  <c r="Z92"/>
  <c r="AA92" s="1"/>
  <c r="W92"/>
  <c r="X92" s="1"/>
  <c r="T92"/>
  <c r="U92" s="1"/>
  <c r="Q92"/>
  <c r="R92" s="1"/>
  <c r="N92"/>
  <c r="O92" s="1"/>
  <c r="K92"/>
  <c r="L92" s="1"/>
  <c r="H92"/>
  <c r="I92" s="1"/>
  <c r="AL91"/>
  <c r="AH91"/>
  <c r="AI91" s="1"/>
  <c r="AE91"/>
  <c r="AF91" s="1"/>
  <c r="AC91"/>
  <c r="Z91"/>
  <c r="AA91" s="1"/>
  <c r="W91"/>
  <c r="X91" s="1"/>
  <c r="T91"/>
  <c r="U91" s="1"/>
  <c r="Q91"/>
  <c r="R91" s="1"/>
  <c r="N91"/>
  <c r="O91" s="1"/>
  <c r="K91"/>
  <c r="L91" s="1"/>
  <c r="H91"/>
  <c r="I91" s="1"/>
  <c r="AL90"/>
  <c r="AH90"/>
  <c r="AI90" s="1"/>
  <c r="AE90"/>
  <c r="AF90" s="1"/>
  <c r="AC90"/>
  <c r="Z90"/>
  <c r="AA90" s="1"/>
  <c r="W90"/>
  <c r="X90" s="1"/>
  <c r="T90"/>
  <c r="U90" s="1"/>
  <c r="Q90"/>
  <c r="R90" s="1"/>
  <c r="N90"/>
  <c r="O90" s="1"/>
  <c r="K90"/>
  <c r="L90" s="1"/>
  <c r="H90"/>
  <c r="I90" s="1"/>
  <c r="AL89"/>
  <c r="AH89"/>
  <c r="AI89" s="1"/>
  <c r="AE89"/>
  <c r="AF89" s="1"/>
  <c r="AC89"/>
  <c r="Z89"/>
  <c r="AA89" s="1"/>
  <c r="W89"/>
  <c r="X89" s="1"/>
  <c r="T89"/>
  <c r="U89" s="1"/>
  <c r="Q89"/>
  <c r="R89" s="1"/>
  <c r="N89"/>
  <c r="O89" s="1"/>
  <c r="K89"/>
  <c r="L89" s="1"/>
  <c r="H89"/>
  <c r="I89" s="1"/>
  <c r="AL88"/>
  <c r="AH88"/>
  <c r="AI88" s="1"/>
  <c r="AE88"/>
  <c r="AF88" s="1"/>
  <c r="AC88"/>
  <c r="Z88"/>
  <c r="AA88" s="1"/>
  <c r="W88"/>
  <c r="X88" s="1"/>
  <c r="T88"/>
  <c r="U88" s="1"/>
  <c r="Q88"/>
  <c r="R88" s="1"/>
  <c r="N88"/>
  <c r="O88" s="1"/>
  <c r="K88"/>
  <c r="L88" s="1"/>
  <c r="H88"/>
  <c r="I88" s="1"/>
  <c r="AL87"/>
  <c r="AH87"/>
  <c r="AI87" s="1"/>
  <c r="AE87"/>
  <c r="AF87" s="1"/>
  <c r="AC87"/>
  <c r="Z87"/>
  <c r="AA87" s="1"/>
  <c r="W87"/>
  <c r="X87" s="1"/>
  <c r="T87"/>
  <c r="U87" s="1"/>
  <c r="Q87"/>
  <c r="R87" s="1"/>
  <c r="N87"/>
  <c r="O87" s="1"/>
  <c r="K87"/>
  <c r="L87" s="1"/>
  <c r="H87"/>
  <c r="I87" s="1"/>
  <c r="AL86"/>
  <c r="AH86"/>
  <c r="AI86" s="1"/>
  <c r="AE86"/>
  <c r="AF86" s="1"/>
  <c r="AC86"/>
  <c r="Z86"/>
  <c r="AA86" s="1"/>
  <c r="W86"/>
  <c r="X86" s="1"/>
  <c r="T86"/>
  <c r="U86" s="1"/>
  <c r="Q86"/>
  <c r="R86" s="1"/>
  <c r="N86"/>
  <c r="O86" s="1"/>
  <c r="K86"/>
  <c r="L86" s="1"/>
  <c r="H86"/>
  <c r="I86" s="1"/>
  <c r="AL85"/>
  <c r="AH85"/>
  <c r="AI85" s="1"/>
  <c r="AE85"/>
  <c r="AF85" s="1"/>
  <c r="AC85"/>
  <c r="Z85"/>
  <c r="AA85" s="1"/>
  <c r="W85"/>
  <c r="X85" s="1"/>
  <c r="T85"/>
  <c r="U85" s="1"/>
  <c r="Q85"/>
  <c r="R85" s="1"/>
  <c r="N85"/>
  <c r="O85" s="1"/>
  <c r="K85"/>
  <c r="L85" s="1"/>
  <c r="H85"/>
  <c r="I85" s="1"/>
  <c r="AL84"/>
  <c r="AH84"/>
  <c r="AI84" s="1"/>
  <c r="AE84"/>
  <c r="AF84" s="1"/>
  <c r="AC84"/>
  <c r="Z84"/>
  <c r="AA84" s="1"/>
  <c r="W84"/>
  <c r="X84" s="1"/>
  <c r="T84"/>
  <c r="U84" s="1"/>
  <c r="Q84"/>
  <c r="R84" s="1"/>
  <c r="N84"/>
  <c r="O84" s="1"/>
  <c r="K84"/>
  <c r="L84" s="1"/>
  <c r="H84"/>
  <c r="I84" s="1"/>
  <c r="AL83"/>
  <c r="AH83"/>
  <c r="AI83" s="1"/>
  <c r="AE83"/>
  <c r="AF83" s="1"/>
  <c r="AC83"/>
  <c r="Z83"/>
  <c r="AA83" s="1"/>
  <c r="W83"/>
  <c r="X83" s="1"/>
  <c r="T83"/>
  <c r="U83" s="1"/>
  <c r="Q83"/>
  <c r="R83" s="1"/>
  <c r="N83"/>
  <c r="O83" s="1"/>
  <c r="K83"/>
  <c r="L83" s="1"/>
  <c r="H83"/>
  <c r="I83" s="1"/>
  <c r="AL82"/>
  <c r="AH82"/>
  <c r="AI82" s="1"/>
  <c r="AE82"/>
  <c r="AF82" s="1"/>
  <c r="AC82"/>
  <c r="Z82"/>
  <c r="AA82" s="1"/>
  <c r="W82"/>
  <c r="X82" s="1"/>
  <c r="T82"/>
  <c r="U82" s="1"/>
  <c r="Q82"/>
  <c r="R82" s="1"/>
  <c r="N82"/>
  <c r="O82" s="1"/>
  <c r="K82"/>
  <c r="L82" s="1"/>
  <c r="H82"/>
  <c r="I82" s="1"/>
  <c r="AL81"/>
  <c r="AH81"/>
  <c r="AI81" s="1"/>
  <c r="AE81"/>
  <c r="AF81" s="1"/>
  <c r="AC81"/>
  <c r="Z81"/>
  <c r="AA81" s="1"/>
  <c r="W81"/>
  <c r="X81" s="1"/>
  <c r="T81"/>
  <c r="U81" s="1"/>
  <c r="Q81"/>
  <c r="R81" s="1"/>
  <c r="N81"/>
  <c r="O81" s="1"/>
  <c r="K81"/>
  <c r="L81" s="1"/>
  <c r="H81"/>
  <c r="I81" s="1"/>
  <c r="AL80"/>
  <c r="AH80"/>
  <c r="AI80" s="1"/>
  <c r="AE80"/>
  <c r="AF80" s="1"/>
  <c r="AC80"/>
  <c r="Z80"/>
  <c r="AA80" s="1"/>
  <c r="W80"/>
  <c r="X80" s="1"/>
  <c r="T80"/>
  <c r="U80" s="1"/>
  <c r="Q80"/>
  <c r="R80" s="1"/>
  <c r="N80"/>
  <c r="O80" s="1"/>
  <c r="K80"/>
  <c r="L80" s="1"/>
  <c r="H80"/>
  <c r="I80" s="1"/>
  <c r="AL79"/>
  <c r="AH79"/>
  <c r="AI79" s="1"/>
  <c r="AE79"/>
  <c r="AF79" s="1"/>
  <c r="AC79"/>
  <c r="Z79"/>
  <c r="AA79" s="1"/>
  <c r="W79"/>
  <c r="X79" s="1"/>
  <c r="T79"/>
  <c r="U79" s="1"/>
  <c r="Q79"/>
  <c r="R79" s="1"/>
  <c r="N79"/>
  <c r="O79" s="1"/>
  <c r="K79"/>
  <c r="L79" s="1"/>
  <c r="H79"/>
  <c r="I79" s="1"/>
  <c r="AL78"/>
  <c r="AH78"/>
  <c r="AI78" s="1"/>
  <c r="AE78"/>
  <c r="AF78" s="1"/>
  <c r="AC78"/>
  <c r="Z78"/>
  <c r="AA78" s="1"/>
  <c r="W78"/>
  <c r="X78" s="1"/>
  <c r="T78"/>
  <c r="U78" s="1"/>
  <c r="Q78"/>
  <c r="R78" s="1"/>
  <c r="N78"/>
  <c r="O78" s="1"/>
  <c r="K78"/>
  <c r="L78" s="1"/>
  <c r="H78"/>
  <c r="I78" s="1"/>
  <c r="AL77"/>
  <c r="AH77"/>
  <c r="AI77" s="1"/>
  <c r="AE77"/>
  <c r="AF77" s="1"/>
  <c r="AC77"/>
  <c r="Z77"/>
  <c r="AA77" s="1"/>
  <c r="W77"/>
  <c r="X77" s="1"/>
  <c r="T77"/>
  <c r="U77" s="1"/>
  <c r="Q77"/>
  <c r="R77" s="1"/>
  <c r="N77"/>
  <c r="O77" s="1"/>
  <c r="K77"/>
  <c r="L77" s="1"/>
  <c r="H77"/>
  <c r="I77" s="1"/>
  <c r="AL76"/>
  <c r="AH76"/>
  <c r="AI76" s="1"/>
  <c r="AE76"/>
  <c r="AF76" s="1"/>
  <c r="AC76"/>
  <c r="Z76"/>
  <c r="AA76" s="1"/>
  <c r="W76"/>
  <c r="X76" s="1"/>
  <c r="T76"/>
  <c r="U76" s="1"/>
  <c r="Q76"/>
  <c r="R76" s="1"/>
  <c r="N76"/>
  <c r="O76" s="1"/>
  <c r="K76"/>
  <c r="L76" s="1"/>
  <c r="H76"/>
  <c r="I76" s="1"/>
  <c r="AL75"/>
  <c r="AH75"/>
  <c r="AI75" s="1"/>
  <c r="AE75"/>
  <c r="AF75" s="1"/>
  <c r="AC75"/>
  <c r="Z75"/>
  <c r="AA75" s="1"/>
  <c r="W75"/>
  <c r="X75" s="1"/>
  <c r="T75"/>
  <c r="U75" s="1"/>
  <c r="Q75"/>
  <c r="R75" s="1"/>
  <c r="N75"/>
  <c r="O75" s="1"/>
  <c r="K75"/>
  <c r="L75" s="1"/>
  <c r="H75"/>
  <c r="I75" s="1"/>
  <c r="AL74"/>
  <c r="AH74"/>
  <c r="AI74" s="1"/>
  <c r="AE74"/>
  <c r="AF74" s="1"/>
  <c r="AC74"/>
  <c r="Z74"/>
  <c r="AA74" s="1"/>
  <c r="W74"/>
  <c r="X74" s="1"/>
  <c r="T74"/>
  <c r="U74" s="1"/>
  <c r="Q74"/>
  <c r="R74" s="1"/>
  <c r="N74"/>
  <c r="O74" s="1"/>
  <c r="K74"/>
  <c r="L74" s="1"/>
  <c r="H74"/>
  <c r="I74" s="1"/>
  <c r="AL73"/>
  <c r="AH73"/>
  <c r="AI73" s="1"/>
  <c r="AE73"/>
  <c r="AF73" s="1"/>
  <c r="AC73"/>
  <c r="Z73"/>
  <c r="AA73" s="1"/>
  <c r="W73"/>
  <c r="X73" s="1"/>
  <c r="T73"/>
  <c r="U73" s="1"/>
  <c r="Q73"/>
  <c r="R73" s="1"/>
  <c r="N73"/>
  <c r="O73" s="1"/>
  <c r="K73"/>
  <c r="L73" s="1"/>
  <c r="H73"/>
  <c r="I73" s="1"/>
  <c r="AL72"/>
  <c r="AH72"/>
  <c r="AI72" s="1"/>
  <c r="AE72"/>
  <c r="AF72" s="1"/>
  <c r="AC72"/>
  <c r="Z72"/>
  <c r="AA72" s="1"/>
  <c r="W72"/>
  <c r="X72" s="1"/>
  <c r="T72"/>
  <c r="U72" s="1"/>
  <c r="Q72"/>
  <c r="R72" s="1"/>
  <c r="N72"/>
  <c r="O72" s="1"/>
  <c r="K72"/>
  <c r="L72" s="1"/>
  <c r="H72"/>
  <c r="I72" s="1"/>
  <c r="AL71"/>
  <c r="AH71"/>
  <c r="AI71" s="1"/>
  <c r="AE71"/>
  <c r="AF71" s="1"/>
  <c r="AC71"/>
  <c r="Z71"/>
  <c r="AA71" s="1"/>
  <c r="W71"/>
  <c r="X71" s="1"/>
  <c r="T71"/>
  <c r="U71" s="1"/>
  <c r="Q71"/>
  <c r="R71" s="1"/>
  <c r="N71"/>
  <c r="O71" s="1"/>
  <c r="K71"/>
  <c r="L71" s="1"/>
  <c r="H71"/>
  <c r="I71" s="1"/>
  <c r="AL70"/>
  <c r="AH70"/>
  <c r="AI70" s="1"/>
  <c r="AE70"/>
  <c r="AF70" s="1"/>
  <c r="AC70"/>
  <c r="Z70"/>
  <c r="AA70" s="1"/>
  <c r="W70"/>
  <c r="X70" s="1"/>
  <c r="T70"/>
  <c r="U70" s="1"/>
  <c r="Q70"/>
  <c r="R70" s="1"/>
  <c r="N70"/>
  <c r="O70" s="1"/>
  <c r="K70"/>
  <c r="L70" s="1"/>
  <c r="H70"/>
  <c r="I70" s="1"/>
  <c r="AL69"/>
  <c r="AH69"/>
  <c r="AI69" s="1"/>
  <c r="AE69"/>
  <c r="AF69" s="1"/>
  <c r="AC69"/>
  <c r="Z69"/>
  <c r="AA69" s="1"/>
  <c r="W69"/>
  <c r="X69" s="1"/>
  <c r="T69"/>
  <c r="U69" s="1"/>
  <c r="Q69"/>
  <c r="R69" s="1"/>
  <c r="N69"/>
  <c r="O69" s="1"/>
  <c r="K69"/>
  <c r="L69" s="1"/>
  <c r="H69"/>
  <c r="I69" s="1"/>
  <c r="AL68"/>
  <c r="AH68"/>
  <c r="AI68" s="1"/>
  <c r="AE68"/>
  <c r="AF68" s="1"/>
  <c r="AC68"/>
  <c r="Z68"/>
  <c r="AA68" s="1"/>
  <c r="W68"/>
  <c r="X68" s="1"/>
  <c r="T68"/>
  <c r="U68" s="1"/>
  <c r="Q68"/>
  <c r="R68" s="1"/>
  <c r="N68"/>
  <c r="O68" s="1"/>
  <c r="K68"/>
  <c r="L68" s="1"/>
  <c r="H68"/>
  <c r="I68" s="1"/>
  <c r="AL67"/>
  <c r="AH67"/>
  <c r="AI67" s="1"/>
  <c r="AE67"/>
  <c r="AF67" s="1"/>
  <c r="AC67"/>
  <c r="Z67"/>
  <c r="AA67" s="1"/>
  <c r="W67"/>
  <c r="X67" s="1"/>
  <c r="T67"/>
  <c r="U67" s="1"/>
  <c r="Q67"/>
  <c r="R67" s="1"/>
  <c r="N67"/>
  <c r="O67" s="1"/>
  <c r="K67"/>
  <c r="L67" s="1"/>
  <c r="H67"/>
  <c r="I67" s="1"/>
  <c r="AL66"/>
  <c r="AH66"/>
  <c r="AI66" s="1"/>
  <c r="AE66"/>
  <c r="AF66" s="1"/>
  <c r="AC66"/>
  <c r="Z66"/>
  <c r="AA66" s="1"/>
  <c r="W66"/>
  <c r="X66" s="1"/>
  <c r="T66"/>
  <c r="U66" s="1"/>
  <c r="Q66"/>
  <c r="R66" s="1"/>
  <c r="N66"/>
  <c r="O66" s="1"/>
  <c r="K66"/>
  <c r="L66" s="1"/>
  <c r="H66"/>
  <c r="I66" s="1"/>
  <c r="AL65"/>
  <c r="AH65"/>
  <c r="AI65" s="1"/>
  <c r="AE65"/>
  <c r="AF65" s="1"/>
  <c r="AC65"/>
  <c r="Z65"/>
  <c r="AA65" s="1"/>
  <c r="W65"/>
  <c r="X65" s="1"/>
  <c r="T65"/>
  <c r="U65" s="1"/>
  <c r="Q65"/>
  <c r="R65" s="1"/>
  <c r="N65"/>
  <c r="O65" s="1"/>
  <c r="K65"/>
  <c r="L65" s="1"/>
  <c r="H65"/>
  <c r="I65" s="1"/>
  <c r="AL64"/>
  <c r="AH64"/>
  <c r="AI64" s="1"/>
  <c r="AE64"/>
  <c r="AF64" s="1"/>
  <c r="AC64"/>
  <c r="Z64"/>
  <c r="AA64" s="1"/>
  <c r="W64"/>
  <c r="X64" s="1"/>
  <c r="T64"/>
  <c r="U64" s="1"/>
  <c r="Q64"/>
  <c r="R64" s="1"/>
  <c r="N64"/>
  <c r="O64" s="1"/>
  <c r="K64"/>
  <c r="L64" s="1"/>
  <c r="H64"/>
  <c r="I64" s="1"/>
  <c r="AL63"/>
  <c r="AH63"/>
  <c r="AI63" s="1"/>
  <c r="AE63"/>
  <c r="AF63" s="1"/>
  <c r="AC63"/>
  <c r="Z63"/>
  <c r="AA63" s="1"/>
  <c r="W63"/>
  <c r="X63" s="1"/>
  <c r="T63"/>
  <c r="U63" s="1"/>
  <c r="Q63"/>
  <c r="R63" s="1"/>
  <c r="N63"/>
  <c r="O63" s="1"/>
  <c r="K63"/>
  <c r="L63" s="1"/>
  <c r="H63"/>
  <c r="I63" s="1"/>
  <c r="AL62"/>
  <c r="AH62"/>
  <c r="AI62" s="1"/>
  <c r="AE62"/>
  <c r="AF62" s="1"/>
  <c r="AC62"/>
  <c r="Z62"/>
  <c r="AA62" s="1"/>
  <c r="W62"/>
  <c r="X62" s="1"/>
  <c r="T62"/>
  <c r="U62" s="1"/>
  <c r="Q62"/>
  <c r="R62" s="1"/>
  <c r="N62"/>
  <c r="O62" s="1"/>
  <c r="K62"/>
  <c r="L62" s="1"/>
  <c r="H62"/>
  <c r="I62" s="1"/>
  <c r="AL61"/>
  <c r="AH61"/>
  <c r="AI61" s="1"/>
  <c r="AE61"/>
  <c r="AF61" s="1"/>
  <c r="AC61"/>
  <c r="Z61"/>
  <c r="AA61" s="1"/>
  <c r="W61"/>
  <c r="X61" s="1"/>
  <c r="T61"/>
  <c r="U61" s="1"/>
  <c r="Q61"/>
  <c r="R61" s="1"/>
  <c r="N61"/>
  <c r="O61" s="1"/>
  <c r="K61"/>
  <c r="L61" s="1"/>
  <c r="H61"/>
  <c r="I61" s="1"/>
  <c r="AL60"/>
  <c r="AH60"/>
  <c r="AI60" s="1"/>
  <c r="AE60"/>
  <c r="AF60" s="1"/>
  <c r="AC60"/>
  <c r="Z60"/>
  <c r="AA60" s="1"/>
  <c r="W60"/>
  <c r="X60" s="1"/>
  <c r="T60"/>
  <c r="U60" s="1"/>
  <c r="Q60"/>
  <c r="R60" s="1"/>
  <c r="N60"/>
  <c r="O60" s="1"/>
  <c r="K60"/>
  <c r="L60" s="1"/>
  <c r="H60"/>
  <c r="I60" s="1"/>
  <c r="AL59"/>
  <c r="AH59"/>
  <c r="AI59" s="1"/>
  <c r="AE59"/>
  <c r="AF59" s="1"/>
  <c r="AC59"/>
  <c r="Z59"/>
  <c r="AA59" s="1"/>
  <c r="W59"/>
  <c r="X59" s="1"/>
  <c r="T59"/>
  <c r="U59" s="1"/>
  <c r="Q59"/>
  <c r="R59" s="1"/>
  <c r="N59"/>
  <c r="O59" s="1"/>
  <c r="K59"/>
  <c r="L59" s="1"/>
  <c r="H59"/>
  <c r="I59" s="1"/>
  <c r="AL58"/>
  <c r="AH58"/>
  <c r="AI58" s="1"/>
  <c r="AE58"/>
  <c r="AF58" s="1"/>
  <c r="AC58"/>
  <c r="Z58"/>
  <c r="AA58" s="1"/>
  <c r="W58"/>
  <c r="X58" s="1"/>
  <c r="T58"/>
  <c r="U58" s="1"/>
  <c r="Q58"/>
  <c r="R58" s="1"/>
  <c r="N58"/>
  <c r="O58" s="1"/>
  <c r="K58"/>
  <c r="L58" s="1"/>
  <c r="H58"/>
  <c r="I58" s="1"/>
  <c r="AL57"/>
  <c r="AH57"/>
  <c r="AI57" s="1"/>
  <c r="AE57"/>
  <c r="AF57" s="1"/>
  <c r="AC57"/>
  <c r="Z57"/>
  <c r="AA57" s="1"/>
  <c r="W57"/>
  <c r="X57" s="1"/>
  <c r="T57"/>
  <c r="U57" s="1"/>
  <c r="Q57"/>
  <c r="R57" s="1"/>
  <c r="N57"/>
  <c r="O57" s="1"/>
  <c r="K57"/>
  <c r="L57" s="1"/>
  <c r="H57"/>
  <c r="I57" s="1"/>
  <c r="AL56"/>
  <c r="AH56"/>
  <c r="AI56" s="1"/>
  <c r="AE56"/>
  <c r="AF56" s="1"/>
  <c r="AC56"/>
  <c r="Z56"/>
  <c r="AA56" s="1"/>
  <c r="W56"/>
  <c r="X56" s="1"/>
  <c r="T56"/>
  <c r="U56" s="1"/>
  <c r="Q56"/>
  <c r="R56" s="1"/>
  <c r="N56"/>
  <c r="O56" s="1"/>
  <c r="K56"/>
  <c r="L56" s="1"/>
  <c r="H56"/>
  <c r="I56" s="1"/>
  <c r="AL55"/>
  <c r="AH55"/>
  <c r="AI55" s="1"/>
  <c r="AE55"/>
  <c r="AF55" s="1"/>
  <c r="AC55"/>
  <c r="Z55"/>
  <c r="AA55" s="1"/>
  <c r="W55"/>
  <c r="X55" s="1"/>
  <c r="T55"/>
  <c r="U55" s="1"/>
  <c r="Q55"/>
  <c r="R55" s="1"/>
  <c r="N55"/>
  <c r="O55" s="1"/>
  <c r="K55"/>
  <c r="L55" s="1"/>
  <c r="H55"/>
  <c r="I55" s="1"/>
  <c r="AL54"/>
  <c r="AH54"/>
  <c r="AI54" s="1"/>
  <c r="AE54"/>
  <c r="AF54" s="1"/>
  <c r="AC54"/>
  <c r="Z54"/>
  <c r="AA54" s="1"/>
  <c r="W54"/>
  <c r="X54" s="1"/>
  <c r="T54"/>
  <c r="U54" s="1"/>
  <c r="Q54"/>
  <c r="R54" s="1"/>
  <c r="N54"/>
  <c r="O54" s="1"/>
  <c r="K54"/>
  <c r="L54" s="1"/>
  <c r="H54"/>
  <c r="I54" s="1"/>
  <c r="AL53"/>
  <c r="AH53"/>
  <c r="AI53" s="1"/>
  <c r="AE53"/>
  <c r="AF53" s="1"/>
  <c r="AC53"/>
  <c r="Z53"/>
  <c r="AA53" s="1"/>
  <c r="W53"/>
  <c r="X53" s="1"/>
  <c r="T53"/>
  <c r="U53" s="1"/>
  <c r="Q53"/>
  <c r="R53" s="1"/>
  <c r="N53"/>
  <c r="O53" s="1"/>
  <c r="K53"/>
  <c r="L53" s="1"/>
  <c r="H53"/>
  <c r="I53" s="1"/>
  <c r="AL52"/>
  <c r="AH52"/>
  <c r="AI52" s="1"/>
  <c r="AE52"/>
  <c r="AF52" s="1"/>
  <c r="AC52"/>
  <c r="Z52"/>
  <c r="AA52" s="1"/>
  <c r="W52"/>
  <c r="X52" s="1"/>
  <c r="T52"/>
  <c r="U52" s="1"/>
  <c r="Q52"/>
  <c r="R52" s="1"/>
  <c r="N52"/>
  <c r="O52" s="1"/>
  <c r="K52"/>
  <c r="L52" s="1"/>
  <c r="H52"/>
  <c r="I52" s="1"/>
  <c r="AL51"/>
  <c r="AH51"/>
  <c r="AI51" s="1"/>
  <c r="AE51"/>
  <c r="AF51" s="1"/>
  <c r="AC51"/>
  <c r="Z51"/>
  <c r="AA51" s="1"/>
  <c r="W51"/>
  <c r="X51" s="1"/>
  <c r="T51"/>
  <c r="U51" s="1"/>
  <c r="Q51"/>
  <c r="R51" s="1"/>
  <c r="N51"/>
  <c r="O51" s="1"/>
  <c r="K51"/>
  <c r="L51" s="1"/>
  <c r="H51"/>
  <c r="I51" s="1"/>
  <c r="AL50"/>
  <c r="AH50"/>
  <c r="AI50" s="1"/>
  <c r="AE50"/>
  <c r="AF50" s="1"/>
  <c r="AC50"/>
  <c r="Z50"/>
  <c r="AA50" s="1"/>
  <c r="W50"/>
  <c r="X50" s="1"/>
  <c r="T50"/>
  <c r="U50" s="1"/>
  <c r="Q50"/>
  <c r="R50" s="1"/>
  <c r="N50"/>
  <c r="O50" s="1"/>
  <c r="K50"/>
  <c r="L50" s="1"/>
  <c r="H50"/>
  <c r="I50" s="1"/>
  <c r="AL46"/>
  <c r="AH46"/>
  <c r="AI46" s="1"/>
  <c r="AE46"/>
  <c r="AF46" s="1"/>
  <c r="AC46"/>
  <c r="Z46"/>
  <c r="AA46" s="1"/>
  <c r="W46"/>
  <c r="X46" s="1"/>
  <c r="T46"/>
  <c r="U46" s="1"/>
  <c r="Q46"/>
  <c r="R46" s="1"/>
  <c r="N46"/>
  <c r="O46" s="1"/>
  <c r="K46"/>
  <c r="L46" s="1"/>
  <c r="H46"/>
  <c r="I46" s="1"/>
  <c r="AL45"/>
  <c r="AH45"/>
  <c r="AI45" s="1"/>
  <c r="AE45"/>
  <c r="AF45" s="1"/>
  <c r="AC45"/>
  <c r="Z45"/>
  <c r="AA45" s="1"/>
  <c r="W45"/>
  <c r="X45" s="1"/>
  <c r="T45"/>
  <c r="U45" s="1"/>
  <c r="Q45"/>
  <c r="R45" s="1"/>
  <c r="N45"/>
  <c r="O45" s="1"/>
  <c r="K45"/>
  <c r="L45" s="1"/>
  <c r="H45"/>
  <c r="I45" s="1"/>
  <c r="AL44"/>
  <c r="AH44"/>
  <c r="AI44" s="1"/>
  <c r="AE44"/>
  <c r="AF44" s="1"/>
  <c r="AC44"/>
  <c r="Z44"/>
  <c r="AA44" s="1"/>
  <c r="W44"/>
  <c r="X44" s="1"/>
  <c r="T44"/>
  <c r="U44" s="1"/>
  <c r="Q44"/>
  <c r="R44" s="1"/>
  <c r="N44"/>
  <c r="O44" s="1"/>
  <c r="K44"/>
  <c r="L44" s="1"/>
  <c r="H44"/>
  <c r="I44" s="1"/>
  <c r="AL43"/>
  <c r="AH43"/>
  <c r="AI43" s="1"/>
  <c r="AE43"/>
  <c r="AF43" s="1"/>
  <c r="AC43"/>
  <c r="Z43"/>
  <c r="AA43" s="1"/>
  <c r="W43"/>
  <c r="X43" s="1"/>
  <c r="T43"/>
  <c r="U43" s="1"/>
  <c r="Q43"/>
  <c r="R43" s="1"/>
  <c r="N43"/>
  <c r="O43" s="1"/>
  <c r="K43"/>
  <c r="L43" s="1"/>
  <c r="H43"/>
  <c r="I43" s="1"/>
  <c r="AL42"/>
  <c r="AH42"/>
  <c r="AI42" s="1"/>
  <c r="AE42"/>
  <c r="AF42" s="1"/>
  <c r="AC42"/>
  <c r="Z42"/>
  <c r="AA42" s="1"/>
  <c r="W42"/>
  <c r="X42" s="1"/>
  <c r="T42"/>
  <c r="U42" s="1"/>
  <c r="Q42"/>
  <c r="R42" s="1"/>
  <c r="N42"/>
  <c r="O42" s="1"/>
  <c r="K42"/>
  <c r="L42" s="1"/>
  <c r="H42"/>
  <c r="I42" s="1"/>
  <c r="AL41"/>
  <c r="AH41"/>
  <c r="AI41" s="1"/>
  <c r="AE41"/>
  <c r="AF41" s="1"/>
  <c r="AC41"/>
  <c r="Z41"/>
  <c r="AA41" s="1"/>
  <c r="W41"/>
  <c r="X41" s="1"/>
  <c r="T41"/>
  <c r="U41" s="1"/>
  <c r="Q41"/>
  <c r="R41" s="1"/>
  <c r="N41"/>
  <c r="O41" s="1"/>
  <c r="K41"/>
  <c r="L41" s="1"/>
  <c r="H41"/>
  <c r="I41" s="1"/>
  <c r="AL40"/>
  <c r="AH40"/>
  <c r="AI40" s="1"/>
  <c r="AE40"/>
  <c r="AF40" s="1"/>
  <c r="AC40"/>
  <c r="Z40"/>
  <c r="AA40" s="1"/>
  <c r="W40"/>
  <c r="X40" s="1"/>
  <c r="T40"/>
  <c r="U40" s="1"/>
  <c r="Q40"/>
  <c r="R40" s="1"/>
  <c r="N40"/>
  <c r="O40" s="1"/>
  <c r="K40"/>
  <c r="L40" s="1"/>
  <c r="H40"/>
  <c r="I40" s="1"/>
  <c r="AL39"/>
  <c r="AH39"/>
  <c r="AI39" s="1"/>
  <c r="AE39"/>
  <c r="AF39" s="1"/>
  <c r="AC39"/>
  <c r="Z39"/>
  <c r="AA39" s="1"/>
  <c r="W39"/>
  <c r="X39" s="1"/>
  <c r="T39"/>
  <c r="U39" s="1"/>
  <c r="Q39"/>
  <c r="R39" s="1"/>
  <c r="N39"/>
  <c r="O39" s="1"/>
  <c r="K39"/>
  <c r="L39" s="1"/>
  <c r="H39"/>
  <c r="I39" s="1"/>
  <c r="AL38"/>
  <c r="AH38"/>
  <c r="AI38" s="1"/>
  <c r="AE38"/>
  <c r="AF38" s="1"/>
  <c r="AC38"/>
  <c r="Z38"/>
  <c r="AA38" s="1"/>
  <c r="W38"/>
  <c r="X38" s="1"/>
  <c r="T38"/>
  <c r="U38" s="1"/>
  <c r="Q38"/>
  <c r="R38" s="1"/>
  <c r="N38"/>
  <c r="O38" s="1"/>
  <c r="K38"/>
  <c r="L38" s="1"/>
  <c r="H38"/>
  <c r="I38" s="1"/>
  <c r="AL37"/>
  <c r="AH37"/>
  <c r="AI37" s="1"/>
  <c r="AE37"/>
  <c r="AF37" s="1"/>
  <c r="AC37"/>
  <c r="Z37"/>
  <c r="AA37" s="1"/>
  <c r="W37"/>
  <c r="X37" s="1"/>
  <c r="T37"/>
  <c r="U37" s="1"/>
  <c r="Q37"/>
  <c r="R37" s="1"/>
  <c r="N37"/>
  <c r="O37" s="1"/>
  <c r="K37"/>
  <c r="L37" s="1"/>
  <c r="H37"/>
  <c r="I37" s="1"/>
  <c r="AL36"/>
  <c r="AH36"/>
  <c r="AI36" s="1"/>
  <c r="AE36"/>
  <c r="AF36" s="1"/>
  <c r="AC36"/>
  <c r="Z36"/>
  <c r="AA36" s="1"/>
  <c r="W36"/>
  <c r="X36" s="1"/>
  <c r="T36"/>
  <c r="U36" s="1"/>
  <c r="Q36"/>
  <c r="R36" s="1"/>
  <c r="N36"/>
  <c r="O36" s="1"/>
  <c r="K36"/>
  <c r="L36" s="1"/>
  <c r="H36"/>
  <c r="I36" s="1"/>
  <c r="AL35"/>
  <c r="AH35"/>
  <c r="AI35" s="1"/>
  <c r="AE35"/>
  <c r="AF35" s="1"/>
  <c r="AC35"/>
  <c r="Z35"/>
  <c r="AA35" s="1"/>
  <c r="W35"/>
  <c r="X35" s="1"/>
  <c r="T35"/>
  <c r="U35" s="1"/>
  <c r="Q35"/>
  <c r="R35" s="1"/>
  <c r="N35"/>
  <c r="O35" s="1"/>
  <c r="K35"/>
  <c r="L35" s="1"/>
  <c r="H35"/>
  <c r="I35" s="1"/>
  <c r="AL34"/>
  <c r="AH34"/>
  <c r="AI34" s="1"/>
  <c r="AE34"/>
  <c r="AF34" s="1"/>
  <c r="AC34"/>
  <c r="Z34"/>
  <c r="AA34" s="1"/>
  <c r="W34"/>
  <c r="X34" s="1"/>
  <c r="T34"/>
  <c r="U34" s="1"/>
  <c r="Q34"/>
  <c r="R34" s="1"/>
  <c r="N34"/>
  <c r="O34" s="1"/>
  <c r="K34"/>
  <c r="L34" s="1"/>
  <c r="H34"/>
  <c r="I34" s="1"/>
  <c r="AL33"/>
  <c r="AH33"/>
  <c r="AI33" s="1"/>
  <c r="AE33"/>
  <c r="AF33" s="1"/>
  <c r="AC33"/>
  <c r="Z33"/>
  <c r="AA33" s="1"/>
  <c r="W33"/>
  <c r="X33" s="1"/>
  <c r="T33"/>
  <c r="U33" s="1"/>
  <c r="Q33"/>
  <c r="R33" s="1"/>
  <c r="N33"/>
  <c r="O33" s="1"/>
  <c r="K33"/>
  <c r="L33" s="1"/>
  <c r="H33"/>
  <c r="I33" s="1"/>
  <c r="AL32"/>
  <c r="AH32"/>
  <c r="AI32" s="1"/>
  <c r="AE32"/>
  <c r="AF32" s="1"/>
  <c r="AC32"/>
  <c r="Z32"/>
  <c r="AA32" s="1"/>
  <c r="W32"/>
  <c r="X32" s="1"/>
  <c r="T32"/>
  <c r="U32" s="1"/>
  <c r="Q32"/>
  <c r="R32" s="1"/>
  <c r="N32"/>
  <c r="O32" s="1"/>
  <c r="K32"/>
  <c r="L32" s="1"/>
  <c r="H32"/>
  <c r="I32" s="1"/>
  <c r="AL31"/>
  <c r="AH31"/>
  <c r="AI31" s="1"/>
  <c r="AE31"/>
  <c r="AF31" s="1"/>
  <c r="AC31"/>
  <c r="Z31"/>
  <c r="AA31" s="1"/>
  <c r="W31"/>
  <c r="X31" s="1"/>
  <c r="T31"/>
  <c r="U31" s="1"/>
  <c r="Q31"/>
  <c r="R31" s="1"/>
  <c r="N31"/>
  <c r="O31" s="1"/>
  <c r="K31"/>
  <c r="L31" s="1"/>
  <c r="H31"/>
  <c r="I31" s="1"/>
  <c r="AL30"/>
  <c r="AH30"/>
  <c r="AI30" s="1"/>
  <c r="AE30"/>
  <c r="AF30" s="1"/>
  <c r="AC30"/>
  <c r="Z30"/>
  <c r="AA30" s="1"/>
  <c r="W30"/>
  <c r="X30" s="1"/>
  <c r="T30"/>
  <c r="U30" s="1"/>
  <c r="Q30"/>
  <c r="R30" s="1"/>
  <c r="N30"/>
  <c r="O30" s="1"/>
  <c r="K30"/>
  <c r="L30" s="1"/>
  <c r="H30"/>
  <c r="I30" s="1"/>
  <c r="AL29"/>
  <c r="AH29"/>
  <c r="AI29" s="1"/>
  <c r="AE29"/>
  <c r="AF29" s="1"/>
  <c r="AC29"/>
  <c r="Z29"/>
  <c r="AA29" s="1"/>
  <c r="W29"/>
  <c r="X29" s="1"/>
  <c r="T29"/>
  <c r="U29" s="1"/>
  <c r="Q29"/>
  <c r="R29" s="1"/>
  <c r="N29"/>
  <c r="O29" s="1"/>
  <c r="K29"/>
  <c r="L29" s="1"/>
  <c r="H29"/>
  <c r="I29" s="1"/>
  <c r="AL28"/>
  <c r="AH28"/>
  <c r="AI28" s="1"/>
  <c r="AE28"/>
  <c r="AF28" s="1"/>
  <c r="AC28"/>
  <c r="Z28"/>
  <c r="AA28" s="1"/>
  <c r="W28"/>
  <c r="X28" s="1"/>
  <c r="T28"/>
  <c r="U28" s="1"/>
  <c r="Q28"/>
  <c r="R28" s="1"/>
  <c r="N28"/>
  <c r="O28" s="1"/>
  <c r="K28"/>
  <c r="L28" s="1"/>
  <c r="H28"/>
  <c r="I28" s="1"/>
  <c r="AL27"/>
  <c r="AH27"/>
  <c r="AI27" s="1"/>
  <c r="AE27"/>
  <c r="AF27" s="1"/>
  <c r="AC27"/>
  <c r="Z27"/>
  <c r="AA27" s="1"/>
  <c r="W27"/>
  <c r="X27" s="1"/>
  <c r="T27"/>
  <c r="U27" s="1"/>
  <c r="Q27"/>
  <c r="R27" s="1"/>
  <c r="N27"/>
  <c r="O27" s="1"/>
  <c r="K27"/>
  <c r="L27" s="1"/>
  <c r="H27"/>
  <c r="I27" s="1"/>
  <c r="AL26"/>
  <c r="AH26"/>
  <c r="AI26" s="1"/>
  <c r="AE26"/>
  <c r="AF26" s="1"/>
  <c r="AC26"/>
  <c r="Z26"/>
  <c r="AA26" s="1"/>
  <c r="W26"/>
  <c r="X26" s="1"/>
  <c r="T26"/>
  <c r="U26" s="1"/>
  <c r="Q26"/>
  <c r="R26" s="1"/>
  <c r="N26"/>
  <c r="O26" s="1"/>
  <c r="K26"/>
  <c r="L26" s="1"/>
  <c r="H26"/>
  <c r="I26" s="1"/>
  <c r="AL25"/>
  <c r="AH25"/>
  <c r="AI25" s="1"/>
  <c r="AE25"/>
  <c r="AF25" s="1"/>
  <c r="AC25"/>
  <c r="Z25"/>
  <c r="AA25" s="1"/>
  <c r="W25"/>
  <c r="X25" s="1"/>
  <c r="T25"/>
  <c r="U25" s="1"/>
  <c r="Q25"/>
  <c r="R25" s="1"/>
  <c r="N25"/>
  <c r="O25" s="1"/>
  <c r="K25"/>
  <c r="L25" s="1"/>
  <c r="H25"/>
  <c r="I25" s="1"/>
  <c r="AL24"/>
  <c r="AH24"/>
  <c r="AI24" s="1"/>
  <c r="AE24"/>
  <c r="AF24" s="1"/>
  <c r="AC24"/>
  <c r="Z24"/>
  <c r="AA24" s="1"/>
  <c r="W24"/>
  <c r="X24" s="1"/>
  <c r="T24"/>
  <c r="U24" s="1"/>
  <c r="Q24"/>
  <c r="R24" s="1"/>
  <c r="N24"/>
  <c r="O24" s="1"/>
  <c r="K24"/>
  <c r="L24" s="1"/>
  <c r="H24"/>
  <c r="I24" s="1"/>
  <c r="AL23"/>
  <c r="AH23"/>
  <c r="AI23" s="1"/>
  <c r="AE23"/>
  <c r="AF23" s="1"/>
  <c r="AC23"/>
  <c r="Z23"/>
  <c r="AA23" s="1"/>
  <c r="W23"/>
  <c r="X23" s="1"/>
  <c r="T23"/>
  <c r="U23" s="1"/>
  <c r="Q23"/>
  <c r="R23" s="1"/>
  <c r="N23"/>
  <c r="O23" s="1"/>
  <c r="K23"/>
  <c r="L23" s="1"/>
  <c r="H23"/>
  <c r="I23" s="1"/>
  <c r="AL22"/>
  <c r="AH22"/>
  <c r="AI22" s="1"/>
  <c r="AE22"/>
  <c r="AF22" s="1"/>
  <c r="AC22"/>
  <c r="Z22"/>
  <c r="AA22" s="1"/>
  <c r="W22"/>
  <c r="X22" s="1"/>
  <c r="T22"/>
  <c r="U22" s="1"/>
  <c r="Q22"/>
  <c r="R22" s="1"/>
  <c r="N22"/>
  <c r="O22" s="1"/>
  <c r="K22"/>
  <c r="L22" s="1"/>
  <c r="H22"/>
  <c r="I22" s="1"/>
  <c r="AL21"/>
  <c r="AH21"/>
  <c r="AI21" s="1"/>
  <c r="AE21"/>
  <c r="AF21" s="1"/>
  <c r="AC21"/>
  <c r="Z21"/>
  <c r="AA21" s="1"/>
  <c r="W21"/>
  <c r="X21" s="1"/>
  <c r="T21"/>
  <c r="U21" s="1"/>
  <c r="Q21"/>
  <c r="R21" s="1"/>
  <c r="N21"/>
  <c r="O21" s="1"/>
  <c r="K21"/>
  <c r="L21" s="1"/>
  <c r="H21"/>
  <c r="I21" s="1"/>
  <c r="AL20"/>
  <c r="AH20"/>
  <c r="AI20" s="1"/>
  <c r="AE20"/>
  <c r="AF20" s="1"/>
  <c r="AC20"/>
  <c r="Z20"/>
  <c r="AA20" s="1"/>
  <c r="W20"/>
  <c r="X20" s="1"/>
  <c r="T20"/>
  <c r="U20" s="1"/>
  <c r="Q20"/>
  <c r="R20" s="1"/>
  <c r="N20"/>
  <c r="O20" s="1"/>
  <c r="K20"/>
  <c r="L20" s="1"/>
  <c r="H20"/>
  <c r="I20" s="1"/>
  <c r="AL19"/>
  <c r="AH19"/>
  <c r="AI19" s="1"/>
  <c r="AE19"/>
  <c r="AF19" s="1"/>
  <c r="AC19"/>
  <c r="Z19"/>
  <c r="AA19" s="1"/>
  <c r="W19"/>
  <c r="X19" s="1"/>
  <c r="T19"/>
  <c r="U19" s="1"/>
  <c r="Q19"/>
  <c r="R19" s="1"/>
  <c r="N19"/>
  <c r="O19" s="1"/>
  <c r="K19"/>
  <c r="L19" s="1"/>
  <c r="H19"/>
  <c r="I19" s="1"/>
  <c r="AL18"/>
  <c r="AH18"/>
  <c r="AI18" s="1"/>
  <c r="AE18"/>
  <c r="AF18" s="1"/>
  <c r="AC18"/>
  <c r="Z18"/>
  <c r="AA18" s="1"/>
  <c r="W18"/>
  <c r="X18" s="1"/>
  <c r="T18"/>
  <c r="U18" s="1"/>
  <c r="Q18"/>
  <c r="R18" s="1"/>
  <c r="N18"/>
  <c r="O18" s="1"/>
  <c r="K18"/>
  <c r="L18" s="1"/>
  <c r="H18"/>
  <c r="I18" s="1"/>
  <c r="AL17"/>
  <c r="AH17"/>
  <c r="AI17" s="1"/>
  <c r="AE17"/>
  <c r="AF17" s="1"/>
  <c r="AC17"/>
  <c r="Z17"/>
  <c r="AA17" s="1"/>
  <c r="W17"/>
  <c r="X17" s="1"/>
  <c r="T17"/>
  <c r="U17" s="1"/>
  <c r="Q17"/>
  <c r="R17" s="1"/>
  <c r="N17"/>
  <c r="O17" s="1"/>
  <c r="K17"/>
  <c r="L17" s="1"/>
  <c r="H17"/>
  <c r="I17" s="1"/>
  <c r="AL16"/>
  <c r="AH16"/>
  <c r="AI16" s="1"/>
  <c r="AE16"/>
  <c r="AF16" s="1"/>
  <c r="AC16"/>
  <c r="Z16"/>
  <c r="AA16" s="1"/>
  <c r="W16"/>
  <c r="X16" s="1"/>
  <c r="T16"/>
  <c r="U16" s="1"/>
  <c r="Q16"/>
  <c r="R16" s="1"/>
  <c r="N16"/>
  <c r="O16" s="1"/>
  <c r="K16"/>
  <c r="L16" s="1"/>
  <c r="H16"/>
  <c r="I16" s="1"/>
  <c r="AL15"/>
  <c r="AH15"/>
  <c r="AI15" s="1"/>
  <c r="AE15"/>
  <c r="AF15" s="1"/>
  <c r="AC15"/>
  <c r="Z15"/>
  <c r="AA15" s="1"/>
  <c r="W15"/>
  <c r="X15" s="1"/>
  <c r="T15"/>
  <c r="U15" s="1"/>
  <c r="Q15"/>
  <c r="R15" s="1"/>
  <c r="N15"/>
  <c r="O15" s="1"/>
  <c r="K15"/>
  <c r="L15" s="1"/>
  <c r="H15"/>
  <c r="I15" s="1"/>
  <c r="AL14"/>
  <c r="AH14"/>
  <c r="AI14" s="1"/>
  <c r="AE14"/>
  <c r="AF14" s="1"/>
  <c r="AC14"/>
  <c r="Z14"/>
  <c r="AA14" s="1"/>
  <c r="W14"/>
  <c r="X14" s="1"/>
  <c r="T14"/>
  <c r="U14" s="1"/>
  <c r="Q14"/>
  <c r="R14" s="1"/>
  <c r="N14"/>
  <c r="O14" s="1"/>
  <c r="K14"/>
  <c r="L14" s="1"/>
  <c r="H14"/>
  <c r="I14" s="1"/>
  <c r="AL13"/>
  <c r="AH13"/>
  <c r="AI13" s="1"/>
  <c r="AE13"/>
  <c r="AF13" s="1"/>
  <c r="AC13"/>
  <c r="Z13"/>
  <c r="AA13" s="1"/>
  <c r="W13"/>
  <c r="X13" s="1"/>
  <c r="T13"/>
  <c r="U13" s="1"/>
  <c r="Q13"/>
  <c r="R13" s="1"/>
  <c r="N13"/>
  <c r="O13" s="1"/>
  <c r="K13"/>
  <c r="L13" s="1"/>
  <c r="H13"/>
  <c r="I13" s="1"/>
  <c r="AL12"/>
  <c r="AH12"/>
  <c r="AI12" s="1"/>
  <c r="AE12"/>
  <c r="AF12" s="1"/>
  <c r="AC12"/>
  <c r="Z12"/>
  <c r="AA12" s="1"/>
  <c r="W12"/>
  <c r="X12" s="1"/>
  <c r="T12"/>
  <c r="U12" s="1"/>
  <c r="Q12"/>
  <c r="R12" s="1"/>
  <c r="N12"/>
  <c r="O12" s="1"/>
  <c r="K12"/>
  <c r="L12" s="1"/>
  <c r="H12"/>
  <c r="I12" s="1"/>
  <c r="AL11"/>
  <c r="AH11"/>
  <c r="AI11" s="1"/>
  <c r="AE11"/>
  <c r="AF11" s="1"/>
  <c r="AC11"/>
  <c r="Z11"/>
  <c r="AA11" s="1"/>
  <c r="W11"/>
  <c r="X11" s="1"/>
  <c r="T11"/>
  <c r="U11" s="1"/>
  <c r="Q11"/>
  <c r="R11" s="1"/>
  <c r="N11"/>
  <c r="O11" s="1"/>
  <c r="K11"/>
  <c r="L11" s="1"/>
  <c r="H11"/>
  <c r="I11" s="1"/>
  <c r="AL10"/>
  <c r="AH10"/>
  <c r="AI10" s="1"/>
  <c r="AE10"/>
  <c r="AF10" s="1"/>
  <c r="AC10"/>
  <c r="Z10"/>
  <c r="AA10" s="1"/>
  <c r="W10"/>
  <c r="X10" s="1"/>
  <c r="T10"/>
  <c r="U10" s="1"/>
  <c r="Q10"/>
  <c r="R10" s="1"/>
  <c r="N10"/>
  <c r="O10" s="1"/>
  <c r="K10"/>
  <c r="L10" s="1"/>
  <c r="H10"/>
  <c r="I10" s="1"/>
  <c r="AL9"/>
  <c r="AH9"/>
  <c r="AI9" s="1"/>
  <c r="AE9"/>
  <c r="AF9" s="1"/>
  <c r="AC9"/>
  <c r="Z9"/>
  <c r="AA9" s="1"/>
  <c r="W9"/>
  <c r="X9" s="1"/>
  <c r="T9"/>
  <c r="U9" s="1"/>
  <c r="Q9"/>
  <c r="R9" s="1"/>
  <c r="N9"/>
  <c r="O9" s="1"/>
  <c r="K9"/>
  <c r="L9" s="1"/>
  <c r="H9"/>
  <c r="I9" s="1"/>
  <c r="AL8"/>
  <c r="AH8"/>
  <c r="AI8" s="1"/>
  <c r="AE8"/>
  <c r="AF8" s="1"/>
  <c r="AC8"/>
  <c r="Z8"/>
  <c r="AA8" s="1"/>
  <c r="W8"/>
  <c r="X8" s="1"/>
  <c r="T8"/>
  <c r="U8" s="1"/>
  <c r="Q8"/>
  <c r="R8" s="1"/>
  <c r="N8"/>
  <c r="O8" s="1"/>
  <c r="K8"/>
  <c r="L8" s="1"/>
  <c r="H8"/>
  <c r="I8" s="1"/>
  <c r="AL7"/>
  <c r="AH7"/>
  <c r="AI7" s="1"/>
  <c r="AE7"/>
  <c r="AF7" s="1"/>
  <c r="AC7"/>
  <c r="Z7"/>
  <c r="AA7" s="1"/>
  <c r="W7"/>
  <c r="X7" s="1"/>
  <c r="T7"/>
  <c r="U7" s="1"/>
  <c r="Q7"/>
  <c r="R7" s="1"/>
  <c r="N7"/>
  <c r="O7" s="1"/>
  <c r="K7"/>
  <c r="L7" s="1"/>
  <c r="H7"/>
  <c r="I7" s="1"/>
  <c r="AL6"/>
  <c r="AH6"/>
  <c r="AI6" s="1"/>
  <c r="AE6"/>
  <c r="AF6" s="1"/>
  <c r="AC6"/>
  <c r="Z6"/>
  <c r="AA6" s="1"/>
  <c r="W6"/>
  <c r="X6" s="1"/>
  <c r="T6"/>
  <c r="U6" s="1"/>
  <c r="Q6"/>
  <c r="R6" s="1"/>
  <c r="N6"/>
  <c r="O6" s="1"/>
  <c r="K6"/>
  <c r="L6" s="1"/>
  <c r="H6"/>
  <c r="I6" s="1"/>
  <c r="AL5"/>
  <c r="AH5"/>
  <c r="AI5" s="1"/>
  <c r="AE5"/>
  <c r="AF5" s="1"/>
  <c r="AC5"/>
  <c r="Z5"/>
  <c r="AA5" s="1"/>
  <c r="W5"/>
  <c r="X5" s="1"/>
  <c r="T5"/>
  <c r="U5" s="1"/>
  <c r="Q5"/>
  <c r="R5" s="1"/>
  <c r="N5"/>
  <c r="O5" s="1"/>
  <c r="K5"/>
  <c r="L5" s="1"/>
  <c r="H5"/>
  <c r="I5" s="1"/>
  <c r="AL4"/>
  <c r="AH4"/>
  <c r="AI4" s="1"/>
  <c r="AE4"/>
  <c r="AF4" s="1"/>
  <c r="AC4"/>
  <c r="Z4"/>
  <c r="AA4" s="1"/>
  <c r="W4"/>
  <c r="X4" s="1"/>
  <c r="T4"/>
  <c r="U4" s="1"/>
  <c r="Q4"/>
  <c r="R4" s="1"/>
  <c r="N4"/>
  <c r="O4" s="1"/>
  <c r="K4"/>
  <c r="L4" s="1"/>
  <c r="H4"/>
  <c r="I4" s="1"/>
</calcChain>
</file>

<file path=xl/comments1.xml><?xml version="1.0" encoding="utf-8"?>
<comments xmlns="http://schemas.openxmlformats.org/spreadsheetml/2006/main">
  <authors>
    <author>Vicky Moss-Hayes</author>
  </authors>
  <commentList>
    <comment ref="Z2" authorId="0">
      <text>
        <r>
          <rPr>
            <b/>
            <sz val="8"/>
            <color indexed="81"/>
            <rFont val="Tahoma"/>
            <family val="2"/>
          </rPr>
          <t>Vicky Moss-Hayes:</t>
        </r>
        <r>
          <rPr>
            <sz val="8"/>
            <color indexed="81"/>
            <rFont val="Tahoma"/>
            <family val="2"/>
          </rPr>
          <t xml:space="preserve">
S1x100/TOC
&gt;100 = good
</t>
        </r>
      </text>
    </comment>
  </commentList>
</comments>
</file>

<file path=xl/sharedStrings.xml><?xml version="1.0" encoding="utf-8"?>
<sst xmlns="http://schemas.openxmlformats.org/spreadsheetml/2006/main" count="947" uniqueCount="364">
  <si>
    <t>Depth</t>
  </si>
  <si>
    <t>Sample I.D.</t>
  </si>
  <si>
    <t>Al2O3</t>
  </si>
  <si>
    <t>Al element %</t>
  </si>
  <si>
    <t>Al</t>
  </si>
  <si>
    <t>SiO2</t>
  </si>
  <si>
    <t>Si</t>
  </si>
  <si>
    <t>TiO2</t>
  </si>
  <si>
    <t>Ti</t>
  </si>
  <si>
    <t>Fe2O3</t>
  </si>
  <si>
    <t>Fe</t>
  </si>
  <si>
    <t>MnO</t>
  </si>
  <si>
    <t>Mn</t>
  </si>
  <si>
    <t>MgO</t>
  </si>
  <si>
    <t>Mg</t>
  </si>
  <si>
    <t>CaO</t>
  </si>
  <si>
    <t>Ca</t>
  </si>
  <si>
    <t>Na2O</t>
  </si>
  <si>
    <t>Na</t>
  </si>
  <si>
    <t>K2O</t>
  </si>
  <si>
    <t>K</t>
  </si>
  <si>
    <t>P2O5</t>
  </si>
  <si>
    <t>P</t>
  </si>
  <si>
    <t>Cl</t>
  </si>
  <si>
    <t>S</t>
  </si>
  <si>
    <t>Co</t>
  </si>
  <si>
    <t>Cr</t>
  </si>
  <si>
    <t>Cu</t>
  </si>
  <si>
    <t>Mo</t>
  </si>
  <si>
    <t>Ni</t>
  </si>
  <si>
    <t>Pb</t>
  </si>
  <si>
    <t>Th</t>
  </si>
  <si>
    <t>U</t>
  </si>
  <si>
    <t>V</t>
  </si>
  <si>
    <t>Zn</t>
  </si>
  <si>
    <t>Zr</t>
  </si>
  <si>
    <t>%</t>
  </si>
  <si>
    <t>Elemental %</t>
  </si>
  <si>
    <t>ppm</t>
  </si>
  <si>
    <t>BH-1</t>
  </si>
  <si>
    <t>BH-2</t>
  </si>
  <si>
    <t>BH-3</t>
  </si>
  <si>
    <t>BH-105</t>
  </si>
  <si>
    <t>BH-4</t>
  </si>
  <si>
    <t>BH-104</t>
  </si>
  <si>
    <t>BH-5</t>
  </si>
  <si>
    <t>BH-103</t>
  </si>
  <si>
    <t>BH-6</t>
  </si>
  <si>
    <t>BH-102</t>
  </si>
  <si>
    <t>BH-7</t>
  </si>
  <si>
    <t>BH-8</t>
  </si>
  <si>
    <t>BH-9</t>
  </si>
  <si>
    <t>BH-10</t>
  </si>
  <si>
    <t>BH-11</t>
  </si>
  <si>
    <t>BH-12</t>
  </si>
  <si>
    <t>BH-13</t>
  </si>
  <si>
    <t>BH-14</t>
  </si>
  <si>
    <t>BH-15</t>
  </si>
  <si>
    <t>BH-16</t>
  </si>
  <si>
    <t>BH-17</t>
  </si>
  <si>
    <t>BH-18</t>
  </si>
  <si>
    <t>BH-19</t>
  </si>
  <si>
    <t>BH-20</t>
  </si>
  <si>
    <t>BH-21</t>
  </si>
  <si>
    <t>BH-22</t>
  </si>
  <si>
    <t>BH-23</t>
  </si>
  <si>
    <t>BH-24</t>
  </si>
  <si>
    <t>BH-25</t>
  </si>
  <si>
    <t>BH-26</t>
  </si>
  <si>
    <t>BH-27</t>
  </si>
  <si>
    <t>BH-28</t>
  </si>
  <si>
    <t>BH-29</t>
  </si>
  <si>
    <t>BH-101</t>
  </si>
  <si>
    <t>BH-30</t>
  </si>
  <si>
    <t>BH-31</t>
  </si>
  <si>
    <t>BH-106</t>
  </si>
  <si>
    <t>BH-32</t>
  </si>
  <si>
    <t>BH-107</t>
  </si>
  <si>
    <t>BH-33</t>
  </si>
  <si>
    <t>BH-34</t>
  </si>
  <si>
    <t>BH-35</t>
  </si>
  <si>
    <t>BH-36</t>
  </si>
  <si>
    <t>m</t>
  </si>
  <si>
    <t>PR-1</t>
  </si>
  <si>
    <t>PR-2</t>
  </si>
  <si>
    <t>PR-105</t>
  </si>
  <si>
    <t>PR-3</t>
  </si>
  <si>
    <t>PR-102</t>
  </si>
  <si>
    <t>PR-101</t>
  </si>
  <si>
    <t>PR20</t>
  </si>
  <si>
    <t>PR-21</t>
  </si>
  <si>
    <t>PR-22</t>
  </si>
  <si>
    <t>PR-23</t>
  </si>
  <si>
    <t>PR-24</t>
  </si>
  <si>
    <t>PR-25</t>
  </si>
  <si>
    <t>PR-26</t>
  </si>
  <si>
    <t>PR-106</t>
  </si>
  <si>
    <t>PR-27</t>
  </si>
  <si>
    <t>PR-4</t>
  </si>
  <si>
    <t>PR-29</t>
  </si>
  <si>
    <t>PR-30</t>
  </si>
  <si>
    <t>PR-31</t>
  </si>
  <si>
    <t>PR-103</t>
  </si>
  <si>
    <t>PR-5</t>
  </si>
  <si>
    <t>PR104</t>
  </si>
  <si>
    <t>PR-6</t>
  </si>
  <si>
    <t>PR-7</t>
  </si>
  <si>
    <t>PR-8</t>
  </si>
  <si>
    <t>PR-9</t>
  </si>
  <si>
    <t>PR-10</t>
  </si>
  <si>
    <t>PR11</t>
  </si>
  <si>
    <t>PR12</t>
  </si>
  <si>
    <t>PR13</t>
  </si>
  <si>
    <t>PR14</t>
  </si>
  <si>
    <t>PR15</t>
  </si>
  <si>
    <t>PR16</t>
  </si>
  <si>
    <t>PR17</t>
  </si>
  <si>
    <t>PR18</t>
  </si>
  <si>
    <t>PR-32</t>
  </si>
  <si>
    <t>PR-33</t>
  </si>
  <si>
    <t>PR19</t>
  </si>
  <si>
    <t>PR-34</t>
  </si>
  <si>
    <t>PR-35</t>
  </si>
  <si>
    <t>PR-36</t>
  </si>
  <si>
    <t>PR-37</t>
  </si>
  <si>
    <t>PR-38</t>
  </si>
  <si>
    <t>Marine Band E1B2</t>
  </si>
  <si>
    <t>Becconsall-1Z</t>
  </si>
  <si>
    <t>Preese Hall-1</t>
  </si>
  <si>
    <t>Mineral Weight (%)</t>
  </si>
  <si>
    <t>Depth (m)</t>
  </si>
  <si>
    <t xml:space="preserve">Quartz </t>
  </si>
  <si>
    <t>Calcite (Mg)</t>
  </si>
  <si>
    <t>Musc</t>
  </si>
  <si>
    <t>Pyrite</t>
  </si>
  <si>
    <t>Dolomite</t>
  </si>
  <si>
    <t>Chlorite</t>
  </si>
  <si>
    <t>Gypsum</t>
  </si>
  <si>
    <t>BH2</t>
  </si>
  <si>
    <t>BH5</t>
  </si>
  <si>
    <t>BH8</t>
  </si>
  <si>
    <t>BH10</t>
  </si>
  <si>
    <t>BH12</t>
  </si>
  <si>
    <t>BH14</t>
  </si>
  <si>
    <t>BH16</t>
  </si>
  <si>
    <t>BH19</t>
  </si>
  <si>
    <t>BH20</t>
  </si>
  <si>
    <t>BH21</t>
  </si>
  <si>
    <t>BH24</t>
  </si>
  <si>
    <t>BH27</t>
  </si>
  <si>
    <t>BH29</t>
  </si>
  <si>
    <t>BH31</t>
  </si>
  <si>
    <t>BH33</t>
  </si>
  <si>
    <t>BH35</t>
  </si>
  <si>
    <t>PR2</t>
  </si>
  <si>
    <t>PR3</t>
  </si>
  <si>
    <t>PR22</t>
  </si>
  <si>
    <t>PR24</t>
  </si>
  <si>
    <t>PR26</t>
  </si>
  <si>
    <t>PR27</t>
  </si>
  <si>
    <t>PR4</t>
  </si>
  <si>
    <t>PR30</t>
  </si>
  <si>
    <t>PR6</t>
  </si>
  <si>
    <t>PR10</t>
  </si>
  <si>
    <t>Site</t>
  </si>
  <si>
    <t>Depth/m</t>
  </si>
  <si>
    <t>Sample no</t>
  </si>
  <si>
    <t>Qty - (mg)</t>
  </si>
  <si>
    <t>S1 - (mg/g)</t>
  </si>
  <si>
    <t>S2 - (mg/g)</t>
  </si>
  <si>
    <t>PI</t>
  </si>
  <si>
    <t>Tmax(°C)</t>
  </si>
  <si>
    <t>TpkS2(°C)</t>
  </si>
  <si>
    <t>S3CO - (mg/g)</t>
  </si>
  <si>
    <t>S3'CO - (mg/g)</t>
  </si>
  <si>
    <t>S3 - (mg/g)</t>
  </si>
  <si>
    <t>S3' - (mg/g)</t>
  </si>
  <si>
    <t>PC(%)</t>
  </si>
  <si>
    <t>RC(%)</t>
  </si>
  <si>
    <t>TOC(%)</t>
  </si>
  <si>
    <t>HI</t>
  </si>
  <si>
    <t>OICO</t>
  </si>
  <si>
    <t>OI</t>
  </si>
  <si>
    <t>pyroMINC(%)</t>
  </si>
  <si>
    <t>oxiMINC(%)</t>
  </si>
  <si>
    <t>MINC(%)</t>
  </si>
  <si>
    <t>Oil Saturation Index</t>
  </si>
  <si>
    <t>PRI 1</t>
  </si>
  <si>
    <t>PRI 2</t>
  </si>
  <si>
    <t>PRI 3</t>
  </si>
  <si>
    <t>PR21</t>
  </si>
  <si>
    <t>PR23</t>
  </si>
  <si>
    <t>PR25</t>
  </si>
  <si>
    <t>PRI 4</t>
  </si>
  <si>
    <t>PR28</t>
  </si>
  <si>
    <t>PR29</t>
  </si>
  <si>
    <t>PR31</t>
  </si>
  <si>
    <t>PR-104</t>
  </si>
  <si>
    <t>PR32</t>
  </si>
  <si>
    <t>PR33</t>
  </si>
  <si>
    <t>PR34</t>
  </si>
  <si>
    <t>PR35</t>
  </si>
  <si>
    <t>PR36</t>
  </si>
  <si>
    <t>PR37</t>
  </si>
  <si>
    <t>PR38</t>
  </si>
  <si>
    <t>BH1</t>
  </si>
  <si>
    <t>BH3</t>
  </si>
  <si>
    <t>BH4</t>
  </si>
  <si>
    <t>BH6</t>
  </si>
  <si>
    <t>BH7</t>
  </si>
  <si>
    <t>BH9</t>
  </si>
  <si>
    <t>BH11</t>
  </si>
  <si>
    <t>BH13</t>
  </si>
  <si>
    <t>BH15</t>
  </si>
  <si>
    <t>BH17</t>
  </si>
  <si>
    <t>BH18</t>
  </si>
  <si>
    <t>BH22</t>
  </si>
  <si>
    <t>BH23</t>
  </si>
  <si>
    <t>BH25</t>
  </si>
  <si>
    <t>BH26</t>
  </si>
  <si>
    <t>BH28</t>
  </si>
  <si>
    <t>BH30</t>
  </si>
  <si>
    <t>BH32</t>
  </si>
  <si>
    <t>BH34</t>
  </si>
  <si>
    <t>BH36</t>
  </si>
  <si>
    <t>MB E1B2</t>
  </si>
  <si>
    <t>Area</t>
  </si>
  <si>
    <t>Sample</t>
  </si>
  <si>
    <t>C17</t>
  </si>
  <si>
    <t>C18</t>
  </si>
  <si>
    <t xml:space="preserve">Pristane </t>
  </si>
  <si>
    <t>Phytane</t>
  </si>
  <si>
    <t>Pr/Ph</t>
  </si>
  <si>
    <t>Sample Code</t>
  </si>
  <si>
    <t>Sample Depth</t>
  </si>
  <si>
    <t>(%)</t>
  </si>
  <si>
    <t>(‰)</t>
  </si>
  <si>
    <t>"</t>
  </si>
  <si>
    <t>PR1</t>
  </si>
  <si>
    <t>PR5</t>
  </si>
  <si>
    <t>PR7</t>
  </si>
  <si>
    <t>PR8</t>
  </si>
  <si>
    <t>PR9</t>
  </si>
  <si>
    <t>Carbon Content</t>
  </si>
  <si>
    <t>---</t>
  </si>
  <si>
    <t>Carbon Isotope Analysis of Acid Washed Mudstone:</t>
  </si>
  <si>
    <t>EOM (g)</t>
  </si>
  <si>
    <t>Normalised to 1</t>
  </si>
  <si>
    <t>PR-20</t>
  </si>
  <si>
    <t>PR-28</t>
  </si>
  <si>
    <t>PR-11</t>
  </si>
  <si>
    <t>PR-12</t>
  </si>
  <si>
    <t>PR-13</t>
  </si>
  <si>
    <t>PR-14</t>
  </si>
  <si>
    <t>PR-15</t>
  </si>
  <si>
    <t>PR-16</t>
  </si>
  <si>
    <t>PR-17</t>
  </si>
  <si>
    <t>PR-18</t>
  </si>
  <si>
    <t>PR-19</t>
  </si>
  <si>
    <t>SSK</t>
  </si>
  <si>
    <t>Number</t>
  </si>
  <si>
    <t>SSK Number</t>
  </si>
  <si>
    <r>
      <t>d</t>
    </r>
    <r>
      <rPr>
        <b/>
        <vertAlign val="superscript"/>
        <sz val="11"/>
        <color theme="1"/>
        <rFont val="Arial"/>
        <family val="2"/>
      </rPr>
      <t>13</t>
    </r>
    <r>
      <rPr>
        <b/>
        <sz val="11"/>
        <color theme="1"/>
        <rFont val="Arial"/>
        <family val="2"/>
      </rPr>
      <t>C</t>
    </r>
    <r>
      <rPr>
        <b/>
        <vertAlign val="subscript"/>
        <sz val="11"/>
        <color theme="1"/>
        <rFont val="Arial"/>
        <family val="2"/>
      </rPr>
      <t>V-PDB</t>
    </r>
  </si>
  <si>
    <r>
      <t xml:space="preserve">Mean </t>
    </r>
    <r>
      <rPr>
        <b/>
        <sz val="11"/>
        <color theme="1"/>
        <rFont val="Symbol"/>
        <family val="1"/>
        <charset val="2"/>
      </rPr>
      <t>d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bscript"/>
        <sz val="11"/>
        <color theme="1"/>
        <rFont val="Calibri"/>
        <family val="2"/>
        <scheme val="minor"/>
      </rPr>
      <t>V-PDB</t>
    </r>
  </si>
  <si>
    <t>SSK67352</t>
  </si>
  <si>
    <t>SSK67353</t>
  </si>
  <si>
    <t>SSK67354</t>
  </si>
  <si>
    <t>SSK67355</t>
  </si>
  <si>
    <t>SSK67356</t>
  </si>
  <si>
    <t>SSK67357</t>
  </si>
  <si>
    <t>SSK67343</t>
  </si>
  <si>
    <t>SSK67342</t>
  </si>
  <si>
    <t>SSK67341</t>
  </si>
  <si>
    <t>SSK67340</t>
  </si>
  <si>
    <t>SSK67339</t>
  </si>
  <si>
    <t>SSK67338</t>
  </si>
  <si>
    <t>SSK67337</t>
  </si>
  <si>
    <t>SSK67336</t>
  </si>
  <si>
    <t>SSK67335</t>
  </si>
  <si>
    <t>SSK67334</t>
  </si>
  <si>
    <t>SSK67333</t>
  </si>
  <si>
    <t>SSK67332</t>
  </si>
  <si>
    <t>SSK67331</t>
  </si>
  <si>
    <t>SSK67330</t>
  </si>
  <si>
    <t>SSK67329</t>
  </si>
  <si>
    <t>SSK67344</t>
  </si>
  <si>
    <t>SSK67345</t>
  </si>
  <si>
    <t>SSK67346</t>
  </si>
  <si>
    <t>SSK67347</t>
  </si>
  <si>
    <t>SSK67348</t>
  </si>
  <si>
    <t>SSK67349</t>
  </si>
  <si>
    <t>SSK67350</t>
  </si>
  <si>
    <t>SSK67351</t>
  </si>
  <si>
    <t>SSK67358</t>
  </si>
  <si>
    <t>SSK67359</t>
  </si>
  <si>
    <t>SSK67360</t>
  </si>
  <si>
    <t>SSK67361</t>
  </si>
  <si>
    <t>SSK67362</t>
  </si>
  <si>
    <t>SSK67363</t>
  </si>
  <si>
    <t>SSK67364</t>
  </si>
  <si>
    <t>SSK62495</t>
  </si>
  <si>
    <t>SSK62496</t>
  </si>
  <si>
    <t>SSK62497</t>
  </si>
  <si>
    <t>SSK62498</t>
  </si>
  <si>
    <t>SSK62499</t>
  </si>
  <si>
    <t>SSK62500</t>
  </si>
  <si>
    <t>SSK62501</t>
  </si>
  <si>
    <t>SSK62502</t>
  </si>
  <si>
    <t>SSK62503</t>
  </si>
  <si>
    <t>SSK62504</t>
  </si>
  <si>
    <t>SSK62505</t>
  </si>
  <si>
    <t>SSK62506</t>
  </si>
  <si>
    <t>SSK62508</t>
  </si>
  <si>
    <t>SSK62509</t>
  </si>
  <si>
    <t>SSK62510</t>
  </si>
  <si>
    <t>SSK62511</t>
  </si>
  <si>
    <t>SSK62512</t>
  </si>
  <si>
    <t>SSK62513</t>
  </si>
  <si>
    <t>SSK67374</t>
  </si>
  <si>
    <t>SSK67373</t>
  </si>
  <si>
    <t>SSK67372</t>
  </si>
  <si>
    <t>SSK67371</t>
  </si>
  <si>
    <t>SSK67370</t>
  </si>
  <si>
    <t>SSK67369</t>
  </si>
  <si>
    <t>SSK67368</t>
  </si>
  <si>
    <t>SSK67375</t>
  </si>
  <si>
    <t>SSK67376</t>
  </si>
  <si>
    <t>SSK67377</t>
  </si>
  <si>
    <t>SSK67378</t>
  </si>
  <si>
    <t>SSK67379</t>
  </si>
  <si>
    <t>SSK67385</t>
  </si>
  <si>
    <t>SSK67380</t>
  </si>
  <si>
    <t>SSK67381</t>
  </si>
  <si>
    <t>SSK67383</t>
  </si>
  <si>
    <t>SSK67384</t>
  </si>
  <si>
    <t>SSK67386</t>
  </si>
  <si>
    <t>SSK67387</t>
  </si>
  <si>
    <t xml:space="preserve">Sample </t>
  </si>
  <si>
    <t>I.D.</t>
  </si>
  <si>
    <t xml:space="preserve"> I.D.</t>
  </si>
  <si>
    <t>SSK102873</t>
  </si>
  <si>
    <t>SSK102874</t>
  </si>
  <si>
    <t>SSK102872</t>
  </si>
  <si>
    <t>SSK102869</t>
  </si>
  <si>
    <t>SSK102868</t>
  </si>
  <si>
    <t>SSK102881</t>
  </si>
  <si>
    <t>SSK102875</t>
  </si>
  <si>
    <t>SSK102880</t>
  </si>
  <si>
    <t>SSK102876</t>
  </si>
  <si>
    <t>SSK102877</t>
  </si>
  <si>
    <t>SSK102870</t>
  </si>
  <si>
    <t>SSK102878</t>
  </si>
  <si>
    <t>SSK102879</t>
  </si>
  <si>
    <t>SSK62507</t>
  </si>
  <si>
    <t>"Bold = Repeats</t>
  </si>
  <si>
    <t>IDA Number</t>
  </si>
  <si>
    <t>IDA</t>
  </si>
  <si>
    <t>PR 5</t>
  </si>
  <si>
    <t>PR 6</t>
  </si>
  <si>
    <t>PR 7</t>
  </si>
  <si>
    <t>PR 8</t>
  </si>
  <si>
    <t>PR 9</t>
  </si>
  <si>
    <t>PR 10</t>
  </si>
  <si>
    <t>Topographical information - secondary electron microscopy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</si>
</sst>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9">
    <xf numFmtId="0" fontId="0" fillId="0" borderId="0" xfId="0"/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5" fillId="0" borderId="0" xfId="1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1" fontId="3" fillId="2" borderId="0" xfId="0" applyNumberFormat="1" applyFont="1" applyFill="1" applyBorder="1" applyAlignment="1">
      <alignment horizontal="center"/>
    </xf>
    <xf numFmtId="2" fontId="3" fillId="2" borderId="2" xfId="0" applyNumberFormat="1" applyFont="1" applyFill="1" applyBorder="1"/>
    <xf numFmtId="2" fontId="3" fillId="0" borderId="4" xfId="0" applyNumberFormat="1" applyFont="1" applyBorder="1"/>
    <xf numFmtId="2" fontId="3" fillId="2" borderId="4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3" fillId="0" borderId="9" xfId="0" applyNumberFormat="1" applyFont="1" applyBorder="1"/>
    <xf numFmtId="2" fontId="3" fillId="2" borderId="9" xfId="0" applyNumberFormat="1" applyFont="1" applyFill="1" applyBorder="1"/>
    <xf numFmtId="0" fontId="0" fillId="0" borderId="0" xfId="0" applyBorder="1"/>
    <xf numFmtId="2" fontId="5" fillId="0" borderId="0" xfId="2" applyNumberFormat="1" applyFont="1" applyFill="1" applyBorder="1" applyAlignment="1">
      <alignment horizontal="left"/>
    </xf>
    <xf numFmtId="2" fontId="0" fillId="0" borderId="0" xfId="0" applyNumberFormat="1" applyBorder="1"/>
    <xf numFmtId="2" fontId="3" fillId="0" borderId="0" xfId="2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 vertic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11" xfId="0" applyBorder="1"/>
    <xf numFmtId="1" fontId="3" fillId="2" borderId="9" xfId="0" applyNumberFormat="1" applyFont="1" applyFill="1" applyBorder="1" applyAlignment="1">
      <alignment horizontal="center"/>
    </xf>
    <xf numFmtId="2" fontId="3" fillId="2" borderId="7" xfId="0" applyNumberFormat="1" applyFont="1" applyFill="1" applyBorder="1"/>
    <xf numFmtId="2" fontId="3" fillId="2" borderId="4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left"/>
    </xf>
    <xf numFmtId="2" fontId="5" fillId="0" borderId="9" xfId="1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Font="1"/>
    <xf numFmtId="0" fontId="10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2" fontId="5" fillId="0" borderId="9" xfId="1" applyNumberFormat="1" applyFont="1" applyFill="1" applyBorder="1"/>
    <xf numFmtId="0" fontId="5" fillId="0" borderId="9" xfId="1" applyFont="1" applyFill="1" applyBorder="1"/>
    <xf numFmtId="2" fontId="5" fillId="0" borderId="7" xfId="1" applyNumberFormat="1" applyFont="1" applyFill="1" applyBorder="1"/>
    <xf numFmtId="2" fontId="5" fillId="0" borderId="0" xfId="1" applyNumberFormat="1" applyFont="1" applyFill="1" applyBorder="1"/>
    <xf numFmtId="0" fontId="5" fillId="0" borderId="0" xfId="1" applyFont="1" applyFill="1" applyBorder="1"/>
    <xf numFmtId="2" fontId="5" fillId="0" borderId="2" xfId="1" applyNumberFormat="1" applyFont="1" applyFill="1" applyBorder="1"/>
    <xf numFmtId="2" fontId="5" fillId="0" borderId="4" xfId="1" applyNumberFormat="1" applyFont="1" applyFill="1" applyBorder="1"/>
    <xf numFmtId="0" fontId="5" fillId="0" borderId="4" xfId="1" applyFont="1" applyFill="1" applyBorder="1"/>
    <xf numFmtId="2" fontId="5" fillId="0" borderId="5" xfId="1" applyNumberFormat="1" applyFont="1" applyFill="1" applyBorder="1"/>
    <xf numFmtId="0" fontId="1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 wrapText="1"/>
    </xf>
    <xf numFmtId="2" fontId="5" fillId="0" borderId="0" xfId="1" applyNumberFormat="1" applyFont="1" applyFill="1" applyBorder="1" applyAlignment="1">
      <alignment horizontal="right" vertical="center" wrapText="1"/>
    </xf>
    <xf numFmtId="2" fontId="9" fillId="0" borderId="0" xfId="1" applyNumberFormat="1" applyFont="1" applyFill="1" applyBorder="1"/>
    <xf numFmtId="0" fontId="9" fillId="0" borderId="0" xfId="1" applyFont="1" applyFill="1" applyBorder="1"/>
    <xf numFmtId="2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2" fontId="0" fillId="0" borderId="0" xfId="0" applyNumberFormat="1" applyFont="1" applyAlignment="1">
      <alignment horizontal="center"/>
    </xf>
    <xf numFmtId="2" fontId="5" fillId="0" borderId="0" xfId="0" quotePrefix="1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3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2" fontId="5" fillId="0" borderId="9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center"/>
    </xf>
    <xf numFmtId="0" fontId="11" fillId="0" borderId="31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4" xfId="1" applyFont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2" fillId="0" borderId="9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19" fillId="0" borderId="4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2" fontId="3" fillId="0" borderId="2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0" fontId="11" fillId="0" borderId="3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0" xfId="0" applyFont="1" applyFill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0" fillId="0" borderId="8" xfId="2" applyFont="1" applyFill="1" applyBorder="1" applyAlignment="1">
      <alignment horizontal="center" vertical="center" textRotation="90"/>
    </xf>
    <xf numFmtId="0" fontId="10" fillId="0" borderId="10" xfId="2" applyFont="1" applyFill="1" applyBorder="1" applyAlignment="1">
      <alignment horizontal="center" vertical="center" textRotation="90"/>
    </xf>
    <xf numFmtId="0" fontId="10" fillId="0" borderId="11" xfId="2" applyFont="1" applyFill="1" applyBorder="1" applyAlignment="1">
      <alignment horizontal="center" vertical="center" textRotation="90"/>
    </xf>
    <xf numFmtId="0" fontId="10" fillId="0" borderId="8" xfId="1" applyFont="1" applyFill="1" applyBorder="1" applyAlignment="1">
      <alignment horizontal="center" vertical="center" textRotation="90"/>
    </xf>
    <xf numFmtId="0" fontId="10" fillId="0" borderId="10" xfId="1" applyFont="1" applyFill="1" applyBorder="1" applyAlignment="1">
      <alignment horizontal="center" vertical="center" textRotation="90"/>
    </xf>
    <xf numFmtId="0" fontId="10" fillId="0" borderId="11" xfId="1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581024</xdr:colOff>
      <xdr:row>8</xdr:row>
      <xdr:rowOff>76200</xdr:rowOff>
    </xdr:from>
    <xdr:to>
      <xdr:col>8</xdr:col>
      <xdr:colOff>466724</xdr:colOff>
      <xdr:row>43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2409824" y="1600200"/>
          <a:ext cx="5895975" cy="660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workbookViewId="0">
      <selection activeCell="D13" sqref="D13"/>
    </sheetView>
  </sheetViews>
  <sheetFormatPr defaultRowHeight="15"/>
  <cols>
    <col min="1" max="1" width="17.5703125" customWidth="1"/>
    <col min="2" max="2" width="11" customWidth="1"/>
    <col min="3" max="3" width="13" style="26" customWidth="1"/>
    <col min="4" max="4" width="13" style="175" customWidth="1"/>
    <col min="5" max="5" width="13" style="94" customWidth="1"/>
    <col min="6" max="6" width="10" style="94" customWidth="1"/>
    <col min="7" max="7" width="11.85546875" hidden="1" customWidth="1"/>
    <col min="8" max="8" width="15.140625" hidden="1" customWidth="1"/>
    <col min="9" max="9" width="11.85546875" style="12" customWidth="1"/>
    <col min="10" max="10" width="11.140625" hidden="1" customWidth="1"/>
    <col min="11" max="11" width="10.28515625" hidden="1" customWidth="1"/>
    <col min="12" max="12" width="10.140625" customWidth="1"/>
    <col min="13" max="13" width="9.28515625" hidden="1" customWidth="1"/>
    <col min="14" max="14" width="10.5703125" hidden="1" customWidth="1"/>
    <col min="15" max="15" width="9.28515625" bestFit="1" customWidth="1"/>
    <col min="16" max="17" width="9.28515625" hidden="1" customWidth="1"/>
    <col min="18" max="18" width="9.28515625" bestFit="1" customWidth="1"/>
    <col min="19" max="20" width="9.28515625" hidden="1" customWidth="1"/>
    <col min="21" max="21" width="9.28515625" bestFit="1" customWidth="1"/>
    <col min="22" max="23" width="9.28515625" hidden="1" customWidth="1"/>
    <col min="24" max="24" width="9.28515625" bestFit="1" customWidth="1"/>
    <col min="25" max="25" width="9.5703125" hidden="1" customWidth="1"/>
    <col min="26" max="26" width="9.28515625" hidden="1" customWidth="1"/>
    <col min="27" max="27" width="9.28515625" bestFit="1" customWidth="1"/>
    <col min="28" max="31" width="9.28515625" hidden="1" customWidth="1"/>
    <col min="32" max="32" width="9.28515625" bestFit="1" customWidth="1"/>
    <col min="33" max="34" width="9.28515625" hidden="1" customWidth="1"/>
    <col min="35" max="35" width="9.28515625" bestFit="1" customWidth="1"/>
    <col min="36" max="36" width="0" hidden="1" customWidth="1"/>
    <col min="37" max="37" width="9.28515625" hidden="1" customWidth="1"/>
    <col min="38" max="49" width="9.28515625" bestFit="1" customWidth="1"/>
    <col min="51" max="52" width="9.28515625" bestFit="1" customWidth="1"/>
  </cols>
  <sheetData>
    <row r="1" spans="2:52" ht="15.75" thickBot="1"/>
    <row r="2" spans="2:52">
      <c r="B2" s="27"/>
      <c r="C2" s="37" t="s">
        <v>0</v>
      </c>
      <c r="D2" s="33" t="s">
        <v>356</v>
      </c>
      <c r="E2" s="129" t="s">
        <v>259</v>
      </c>
      <c r="F2" s="129" t="s">
        <v>337</v>
      </c>
      <c r="G2" s="32" t="s">
        <v>2</v>
      </c>
      <c r="H2" s="32" t="s">
        <v>3</v>
      </c>
      <c r="I2" s="38" t="s">
        <v>4</v>
      </c>
      <c r="J2" s="32" t="s">
        <v>5</v>
      </c>
      <c r="K2" s="32" t="s">
        <v>6</v>
      </c>
      <c r="L2" s="38" t="s">
        <v>6</v>
      </c>
      <c r="M2" s="32" t="s">
        <v>7</v>
      </c>
      <c r="N2" s="32" t="s">
        <v>8</v>
      </c>
      <c r="O2" s="38" t="s">
        <v>8</v>
      </c>
      <c r="P2" s="32" t="s">
        <v>9</v>
      </c>
      <c r="Q2" s="32" t="s">
        <v>10</v>
      </c>
      <c r="R2" s="38" t="s">
        <v>10</v>
      </c>
      <c r="S2" s="32" t="s">
        <v>11</v>
      </c>
      <c r="T2" s="32" t="s">
        <v>12</v>
      </c>
      <c r="U2" s="38" t="s">
        <v>12</v>
      </c>
      <c r="V2" s="32" t="s">
        <v>13</v>
      </c>
      <c r="W2" s="32" t="s">
        <v>14</v>
      </c>
      <c r="X2" s="38" t="s">
        <v>14</v>
      </c>
      <c r="Y2" s="32" t="s">
        <v>15</v>
      </c>
      <c r="Z2" s="32" t="s">
        <v>16</v>
      </c>
      <c r="AA2" s="38" t="s">
        <v>16</v>
      </c>
      <c r="AB2" s="32" t="s">
        <v>17</v>
      </c>
      <c r="AC2" s="32" t="s">
        <v>18</v>
      </c>
      <c r="AD2" s="32" t="s">
        <v>19</v>
      </c>
      <c r="AE2" s="32" t="s">
        <v>20</v>
      </c>
      <c r="AF2" s="38" t="s">
        <v>20</v>
      </c>
      <c r="AG2" s="32" t="s">
        <v>21</v>
      </c>
      <c r="AH2" s="32" t="s">
        <v>22</v>
      </c>
      <c r="AI2" s="38" t="s">
        <v>22</v>
      </c>
      <c r="AJ2" s="32" t="s">
        <v>23</v>
      </c>
      <c r="AK2" s="38" t="s">
        <v>24</v>
      </c>
      <c r="AL2" s="39" t="s">
        <v>24</v>
      </c>
      <c r="AM2" s="38" t="s">
        <v>25</v>
      </c>
      <c r="AN2" s="38" t="s">
        <v>26</v>
      </c>
      <c r="AO2" s="38" t="s">
        <v>27</v>
      </c>
      <c r="AP2" s="38" t="s">
        <v>28</v>
      </c>
      <c r="AQ2" s="38" t="s">
        <v>29</v>
      </c>
      <c r="AR2" s="38" t="s">
        <v>30</v>
      </c>
      <c r="AS2" s="38" t="s">
        <v>31</v>
      </c>
      <c r="AT2" s="38" t="s">
        <v>32</v>
      </c>
      <c r="AU2" s="38" t="s">
        <v>33</v>
      </c>
      <c r="AV2" s="38" t="s">
        <v>34</v>
      </c>
      <c r="AW2" s="40" t="s">
        <v>35</v>
      </c>
    </row>
    <row r="3" spans="2:52" ht="15.75" thickBot="1">
      <c r="B3" s="28"/>
      <c r="C3" s="41" t="s">
        <v>82</v>
      </c>
      <c r="D3" s="176" t="s">
        <v>260</v>
      </c>
      <c r="E3" s="130" t="s">
        <v>260</v>
      </c>
      <c r="F3" s="130" t="s">
        <v>338</v>
      </c>
      <c r="G3" s="42" t="s">
        <v>36</v>
      </c>
      <c r="H3" s="42" t="s">
        <v>37</v>
      </c>
      <c r="I3" s="31" t="s">
        <v>38</v>
      </c>
      <c r="J3" s="42" t="s">
        <v>36</v>
      </c>
      <c r="K3" s="42" t="s">
        <v>37</v>
      </c>
      <c r="L3" s="31" t="s">
        <v>38</v>
      </c>
      <c r="M3" s="42" t="s">
        <v>36</v>
      </c>
      <c r="N3" s="42" t="s">
        <v>37</v>
      </c>
      <c r="O3" s="31" t="s">
        <v>38</v>
      </c>
      <c r="P3" s="42" t="s">
        <v>36</v>
      </c>
      <c r="Q3" s="42" t="s">
        <v>37</v>
      </c>
      <c r="R3" s="31" t="s">
        <v>38</v>
      </c>
      <c r="S3" s="42" t="s">
        <v>36</v>
      </c>
      <c r="T3" s="42" t="s">
        <v>37</v>
      </c>
      <c r="U3" s="31" t="s">
        <v>38</v>
      </c>
      <c r="V3" s="42" t="s">
        <v>36</v>
      </c>
      <c r="W3" s="42" t="s">
        <v>37</v>
      </c>
      <c r="X3" s="31" t="s">
        <v>38</v>
      </c>
      <c r="Y3" s="42" t="s">
        <v>36</v>
      </c>
      <c r="Z3" s="42" t="s">
        <v>37</v>
      </c>
      <c r="AA3" s="31" t="s">
        <v>38</v>
      </c>
      <c r="AB3" s="42" t="s">
        <v>36</v>
      </c>
      <c r="AC3" s="42" t="s">
        <v>37</v>
      </c>
      <c r="AD3" s="42" t="s">
        <v>36</v>
      </c>
      <c r="AE3" s="42" t="s">
        <v>37</v>
      </c>
      <c r="AF3" s="31" t="s">
        <v>38</v>
      </c>
      <c r="AG3" s="42" t="s">
        <v>36</v>
      </c>
      <c r="AH3" s="42" t="s">
        <v>37</v>
      </c>
      <c r="AI3" s="31" t="s">
        <v>38</v>
      </c>
      <c r="AJ3" s="42" t="s">
        <v>36</v>
      </c>
      <c r="AK3" s="31" t="s">
        <v>37</v>
      </c>
      <c r="AL3" s="9" t="s">
        <v>38</v>
      </c>
      <c r="AM3" s="31" t="s">
        <v>38</v>
      </c>
      <c r="AN3" s="31" t="s">
        <v>38</v>
      </c>
      <c r="AO3" s="31" t="s">
        <v>38</v>
      </c>
      <c r="AP3" s="31" t="s">
        <v>38</v>
      </c>
      <c r="AQ3" s="31" t="s">
        <v>38</v>
      </c>
      <c r="AR3" s="31" t="s">
        <v>38</v>
      </c>
      <c r="AS3" s="31" t="s">
        <v>38</v>
      </c>
      <c r="AT3" s="31" t="s">
        <v>38</v>
      </c>
      <c r="AU3" s="31" t="s">
        <v>38</v>
      </c>
      <c r="AV3" s="31" t="s">
        <v>38</v>
      </c>
      <c r="AW3" s="43" t="s">
        <v>38</v>
      </c>
    </row>
    <row r="4" spans="2:52">
      <c r="B4" s="202" t="s">
        <v>127</v>
      </c>
      <c r="C4" s="103">
        <v>2137.34</v>
      </c>
      <c r="D4" s="177">
        <v>244369</v>
      </c>
      <c r="E4" s="131" t="s">
        <v>264</v>
      </c>
      <c r="F4" s="132" t="s">
        <v>39</v>
      </c>
      <c r="G4" s="13">
        <v>9.9513204765384771</v>
      </c>
      <c r="H4" s="13">
        <f>G4*0.52925</f>
        <v>5.2667363622079888</v>
      </c>
      <c r="I4" s="14">
        <f>H4*10000</f>
        <v>52667.363622079887</v>
      </c>
      <c r="J4" s="13">
        <v>66.128051776947714</v>
      </c>
      <c r="K4" s="13">
        <f>J4*0.46744</f>
        <v>30.91089652261644</v>
      </c>
      <c r="L4" s="14">
        <f>K4*10000</f>
        <v>309108.96522616438</v>
      </c>
      <c r="M4" s="13">
        <v>0.4783240429127954</v>
      </c>
      <c r="N4" s="13">
        <f>M4*0.59951</f>
        <v>0.28676004696664997</v>
      </c>
      <c r="O4" s="14">
        <f>N4*10000</f>
        <v>2867.6004696664995</v>
      </c>
      <c r="P4" s="13">
        <v>5.1591408993118453</v>
      </c>
      <c r="Q4" s="13">
        <f>P4*0.77731</f>
        <v>4.01025181244409</v>
      </c>
      <c r="R4" s="14">
        <f>Q4*10000</f>
        <v>40102.518124440903</v>
      </c>
      <c r="S4" s="13">
        <v>4.5217161425917703E-2</v>
      </c>
      <c r="T4" s="13">
        <f>S4*0.77446</f>
        <v>3.5018882837916224E-2</v>
      </c>
      <c r="U4" s="14">
        <f>T4*10000</f>
        <v>350.18882837916226</v>
      </c>
      <c r="V4" s="13">
        <v>1.6992949848243579</v>
      </c>
      <c r="W4" s="13">
        <f>V4*0.6031</f>
        <v>1.0248448053475703</v>
      </c>
      <c r="X4" s="14">
        <f>W4*10000</f>
        <v>10248.448053475702</v>
      </c>
      <c r="Y4" s="13">
        <v>2.2007945711382799</v>
      </c>
      <c r="Z4" s="13">
        <f>Y4*0.7147</f>
        <v>1.5729078799925287</v>
      </c>
      <c r="AA4" s="14">
        <f>Z4*10000</f>
        <v>15729.078799925286</v>
      </c>
      <c r="AB4" s="13">
        <v>5.5516655360678216E-5</v>
      </c>
      <c r="AC4" s="13">
        <f>AB4*0.74186</f>
        <v>4.1185585945872741E-5</v>
      </c>
      <c r="AD4" s="13">
        <v>1.9446177328363148</v>
      </c>
      <c r="AE4" s="13">
        <f>AD4*0.83016</f>
        <v>1.6143438570913951</v>
      </c>
      <c r="AF4" s="14">
        <f>AE4*10000</f>
        <v>16143.43857091395</v>
      </c>
      <c r="AG4" s="13">
        <v>0.20860380872625559</v>
      </c>
      <c r="AH4" s="13">
        <f>AG4*0.43642</f>
        <v>9.1038874204312462E-2</v>
      </c>
      <c r="AI4" s="14">
        <f>AH4*10000</f>
        <v>910.38874204312458</v>
      </c>
      <c r="AJ4" s="13">
        <v>4.5949999999999998E-2</v>
      </c>
      <c r="AK4" s="14">
        <v>2.3340000000000001</v>
      </c>
      <c r="AL4" s="29">
        <f t="shared" ref="AL4:AL46" si="0">AK4*10000</f>
        <v>23340</v>
      </c>
      <c r="AM4" s="14">
        <v>21.5</v>
      </c>
      <c r="AN4" s="14">
        <v>82.6</v>
      </c>
      <c r="AO4" s="14">
        <v>60.4</v>
      </c>
      <c r="AP4" s="14">
        <v>29</v>
      </c>
      <c r="AQ4" s="14">
        <v>67.900000000000006</v>
      </c>
      <c r="AR4" s="14">
        <v>30.2</v>
      </c>
      <c r="AS4" s="14">
        <v>5</v>
      </c>
      <c r="AT4" s="14">
        <v>14.1</v>
      </c>
      <c r="AU4" s="14">
        <v>98.8</v>
      </c>
      <c r="AV4" s="14">
        <v>53.8</v>
      </c>
      <c r="AW4" s="30">
        <v>87.3</v>
      </c>
      <c r="AX4" s="12"/>
      <c r="AY4" s="12"/>
      <c r="AZ4" s="12"/>
    </row>
    <row r="5" spans="2:52">
      <c r="B5" s="203"/>
      <c r="C5" s="101">
        <v>2137.85</v>
      </c>
      <c r="D5" s="177">
        <v>244369</v>
      </c>
      <c r="E5" s="131" t="s">
        <v>265</v>
      </c>
      <c r="F5" s="133" t="s">
        <v>40</v>
      </c>
      <c r="G5" s="1">
        <v>9.5542834007412392</v>
      </c>
      <c r="H5" s="1">
        <f>G5*0.52925</f>
        <v>5.056604489842301</v>
      </c>
      <c r="I5" s="2">
        <f t="shared" ref="I5:I80" si="1">H5*10000</f>
        <v>50566.04489842301</v>
      </c>
      <c r="J5" s="1">
        <v>67.878988638588197</v>
      </c>
      <c r="K5" s="1">
        <f t="shared" ref="K5:K82" si="2">J5*0.46744</f>
        <v>31.729354449221667</v>
      </c>
      <c r="L5" s="2">
        <f t="shared" ref="L5:L82" si="3">K5*10000</f>
        <v>317293.54449221666</v>
      </c>
      <c r="M5" s="1">
        <v>0.45722951213708007</v>
      </c>
      <c r="N5" s="1">
        <f>M5*0.59951</f>
        <v>0.2741136648213009</v>
      </c>
      <c r="O5" s="2">
        <f t="shared" ref="O5:O82" si="4">N5*10000</f>
        <v>2741.1366482130088</v>
      </c>
      <c r="P5" s="1">
        <v>4.4177076376453384</v>
      </c>
      <c r="Q5" s="1">
        <f>P5*0.77731</f>
        <v>3.4339283238180975</v>
      </c>
      <c r="R5" s="2">
        <f t="shared" ref="R5:R82" si="5">Q5*10000</f>
        <v>34339.283238180979</v>
      </c>
      <c r="S5" s="1">
        <v>3.5422761342376805E-2</v>
      </c>
      <c r="T5" s="1">
        <f>S5*0.77446</f>
        <v>2.743351174921714E-2</v>
      </c>
      <c r="U5" s="2">
        <f t="shared" ref="U5:U82" si="6">T5*10000</f>
        <v>274.33511749217138</v>
      </c>
      <c r="V5" s="1">
        <v>1.4226326792801876</v>
      </c>
      <c r="W5" s="1">
        <f t="shared" ref="W5:W82" si="7">V5*0.6031</f>
        <v>0.85798976887388112</v>
      </c>
      <c r="X5" s="2">
        <f t="shared" ref="X5:X82" si="8">W5*10000</f>
        <v>8579.8976887388108</v>
      </c>
      <c r="Y5" s="1">
        <v>2.0084561621692285</v>
      </c>
      <c r="Z5" s="1">
        <f t="shared" ref="Z5:Z82" si="9">Y5*0.7147</f>
        <v>1.4354436191023476</v>
      </c>
      <c r="AA5" s="2">
        <f t="shared" ref="AA5:AA82" si="10">Z5*10000</f>
        <v>14354.436191023477</v>
      </c>
      <c r="AB5" s="1">
        <v>5.5520258576211404E-5</v>
      </c>
      <c r="AC5" s="1">
        <f>AB5*0.74186</f>
        <v>4.1188259027348188E-5</v>
      </c>
      <c r="AD5" s="1">
        <v>1.8515155679562185</v>
      </c>
      <c r="AE5" s="1">
        <f>AD5*0.83016</f>
        <v>1.5370541638945343</v>
      </c>
      <c r="AF5" s="2">
        <f t="shared" ref="AF5:AF82" si="11">AE5*10000</f>
        <v>15370.541638945344</v>
      </c>
      <c r="AG5" s="1">
        <v>2.583606570165508E-2</v>
      </c>
      <c r="AH5" s="1">
        <f t="shared" ref="AH5:AH82" si="12">AG5*0.43642</f>
        <v>1.1275375793516309E-2</v>
      </c>
      <c r="AI5" s="2">
        <f t="shared" ref="AI5:AI82" si="13">AH5*10000</f>
        <v>112.75375793516309</v>
      </c>
      <c r="AJ5" s="1">
        <v>4.8469999999999999E-2</v>
      </c>
      <c r="AK5" s="2">
        <v>2.33</v>
      </c>
      <c r="AL5" s="5">
        <f t="shared" si="0"/>
        <v>23300</v>
      </c>
      <c r="AM5" s="2">
        <v>23.9</v>
      </c>
      <c r="AN5" s="2">
        <v>84.9</v>
      </c>
      <c r="AO5" s="2">
        <v>56.9</v>
      </c>
      <c r="AP5" s="2">
        <v>29.2</v>
      </c>
      <c r="AQ5" s="2">
        <v>62.3</v>
      </c>
      <c r="AR5" s="2">
        <v>25.4</v>
      </c>
      <c r="AS5" s="2">
        <v>5.3</v>
      </c>
      <c r="AT5" s="2">
        <v>10.4</v>
      </c>
      <c r="AU5" s="2">
        <v>103.5</v>
      </c>
      <c r="AV5" s="2">
        <v>55</v>
      </c>
      <c r="AW5" s="6">
        <v>80.7</v>
      </c>
      <c r="AX5" s="12"/>
      <c r="AY5" s="12"/>
      <c r="AZ5" s="12"/>
    </row>
    <row r="6" spans="2:52">
      <c r="B6" s="203"/>
      <c r="C6" s="101">
        <v>2138.3200000000002</v>
      </c>
      <c r="D6" s="177">
        <v>244369</v>
      </c>
      <c r="E6" s="131" t="s">
        <v>266</v>
      </c>
      <c r="F6" s="133" t="s">
        <v>41</v>
      </c>
      <c r="G6" s="1">
        <v>9.248924747200105</v>
      </c>
      <c r="H6" s="1">
        <f>G6*0.52925</f>
        <v>4.8949934224556557</v>
      </c>
      <c r="I6" s="2">
        <f t="shared" si="1"/>
        <v>48949.934224556557</v>
      </c>
      <c r="J6" s="1">
        <v>69.108533578337699</v>
      </c>
      <c r="K6" s="1">
        <f t="shared" si="2"/>
        <v>32.304092935858172</v>
      </c>
      <c r="L6" s="2">
        <f t="shared" si="3"/>
        <v>323040.92935858172</v>
      </c>
      <c r="M6" s="1">
        <v>0.44317922506282592</v>
      </c>
      <c r="N6" s="1">
        <f t="shared" ref="N6:N82" si="14">M6*0.59951</f>
        <v>0.26569037721741479</v>
      </c>
      <c r="O6" s="2">
        <f t="shared" si="4"/>
        <v>2656.9037721741479</v>
      </c>
      <c r="P6" s="1">
        <v>4.5831347184877247</v>
      </c>
      <c r="Q6" s="1">
        <f t="shared" ref="Q6:Q82" si="15">P6*0.77731</f>
        <v>3.5625164480276932</v>
      </c>
      <c r="R6" s="2">
        <f t="shared" si="5"/>
        <v>35625.16448027693</v>
      </c>
      <c r="S6" s="1">
        <v>3.8721109553978866E-2</v>
      </c>
      <c r="T6" s="1">
        <f t="shared" ref="T6:T82" si="16">S6*0.77446</f>
        <v>2.9987950505174474E-2</v>
      </c>
      <c r="U6" s="2">
        <f t="shared" si="6"/>
        <v>299.87950505174473</v>
      </c>
      <c r="V6" s="1">
        <v>1.3648559024493705</v>
      </c>
      <c r="W6" s="1">
        <f t="shared" si="7"/>
        <v>0.82314459476721535</v>
      </c>
      <c r="X6" s="2">
        <f t="shared" si="8"/>
        <v>8231.4459476721531</v>
      </c>
      <c r="Y6" s="1">
        <v>2.2430966902264169</v>
      </c>
      <c r="Z6" s="1">
        <f t="shared" si="9"/>
        <v>1.6031412045048201</v>
      </c>
      <c r="AA6" s="2">
        <f t="shared" si="10"/>
        <v>16031.412045048201</v>
      </c>
      <c r="AB6" s="1">
        <v>3.2656700484127775E-5</v>
      </c>
      <c r="AC6" s="1">
        <f t="shared" ref="AC6:AC82" si="17">AB6*0.74186</f>
        <v>2.422669982115503E-5</v>
      </c>
      <c r="AD6" s="1">
        <v>1.7991194126174606</v>
      </c>
      <c r="AE6" s="1">
        <f t="shared" ref="AE6:AE82" si="18">AD6*0.83016</f>
        <v>1.4935569715785111</v>
      </c>
      <c r="AF6" s="2">
        <f t="shared" si="11"/>
        <v>14935.56971578511</v>
      </c>
      <c r="AG6" s="1">
        <v>4.6554285365101353E-2</v>
      </c>
      <c r="AH6" s="1">
        <f>AG6*0.43642</f>
        <v>2.0317221219037531E-2</v>
      </c>
      <c r="AI6" s="2">
        <f t="shared" si="13"/>
        <v>203.17221219037532</v>
      </c>
      <c r="AJ6" s="1">
        <v>4.5769999999999998E-2</v>
      </c>
      <c r="AK6" s="2">
        <v>2.4169999999999998</v>
      </c>
      <c r="AL6" s="5">
        <f t="shared" si="0"/>
        <v>24169.999999999996</v>
      </c>
      <c r="AM6" s="2">
        <v>25.5</v>
      </c>
      <c r="AN6" s="2">
        <v>88.6</v>
      </c>
      <c r="AO6" s="2">
        <v>53.3</v>
      </c>
      <c r="AP6" s="2">
        <v>26</v>
      </c>
      <c r="AQ6" s="2">
        <v>61.3</v>
      </c>
      <c r="AR6" s="2">
        <v>22.9</v>
      </c>
      <c r="AS6" s="2">
        <v>5.4</v>
      </c>
      <c r="AT6" s="2">
        <v>10.7</v>
      </c>
      <c r="AU6" s="2">
        <v>86.7</v>
      </c>
      <c r="AV6" s="2">
        <v>62.5</v>
      </c>
      <c r="AW6" s="6">
        <v>80.8</v>
      </c>
      <c r="AX6" s="12"/>
      <c r="AY6" s="12"/>
      <c r="AZ6" s="12"/>
    </row>
    <row r="7" spans="2:52">
      <c r="B7" s="203"/>
      <c r="C7" s="101">
        <v>2138.7800000000002</v>
      </c>
      <c r="D7" s="177">
        <v>263842</v>
      </c>
      <c r="E7" s="3" t="s">
        <v>341</v>
      </c>
      <c r="F7" s="133" t="s">
        <v>42</v>
      </c>
      <c r="G7" s="1">
        <v>10.660115365843563</v>
      </c>
      <c r="H7" s="1">
        <f>G7*0.52925</f>
        <v>5.641866057372706</v>
      </c>
      <c r="I7" s="2">
        <f t="shared" si="1"/>
        <v>56418.660573727058</v>
      </c>
      <c r="J7" s="1">
        <v>64.487456223689577</v>
      </c>
      <c r="K7" s="1">
        <f t="shared" si="2"/>
        <v>30.144016537201459</v>
      </c>
      <c r="L7" s="2">
        <f t="shared" si="3"/>
        <v>301440.16537201457</v>
      </c>
      <c r="M7" s="1">
        <v>0.49846279634954077</v>
      </c>
      <c r="N7" s="1">
        <f t="shared" si="14"/>
        <v>0.29883343103951321</v>
      </c>
      <c r="O7" s="2">
        <f t="shared" si="4"/>
        <v>2988.334310395132</v>
      </c>
      <c r="P7" s="1">
        <v>5.4674017580399275</v>
      </c>
      <c r="Q7" s="1">
        <f t="shared" si="15"/>
        <v>4.2498660605420158</v>
      </c>
      <c r="R7" s="2">
        <f t="shared" si="5"/>
        <v>42498.660605420155</v>
      </c>
      <c r="S7" s="1">
        <v>4.4382829319450159E-2</v>
      </c>
      <c r="T7" s="1">
        <f t="shared" si="16"/>
        <v>3.4372725994741372E-2</v>
      </c>
      <c r="U7" s="2">
        <f t="shared" si="6"/>
        <v>343.7272599474137</v>
      </c>
      <c r="V7" s="1">
        <v>1.5092320158817629</v>
      </c>
      <c r="W7" s="1">
        <f t="shared" si="7"/>
        <v>0.91021782877829116</v>
      </c>
      <c r="X7" s="2">
        <f t="shared" si="8"/>
        <v>9102.1782877829119</v>
      </c>
      <c r="Y7" s="1">
        <v>2.4395357232174355</v>
      </c>
      <c r="Z7" s="1">
        <f t="shared" si="9"/>
        <v>1.7435361813835011</v>
      </c>
      <c r="AA7" s="2">
        <f t="shared" si="10"/>
        <v>17435.36181383501</v>
      </c>
      <c r="AB7" s="1">
        <v>9.2981952226748224E-2</v>
      </c>
      <c r="AC7" s="1">
        <f t="shared" si="17"/>
        <v>6.8979591078935434E-2</v>
      </c>
      <c r="AD7" s="1">
        <v>2.0725984666306938</v>
      </c>
      <c r="AE7" s="1">
        <f t="shared" si="18"/>
        <v>1.7205883430581368</v>
      </c>
      <c r="AF7" s="2">
        <f t="shared" si="11"/>
        <v>17205.883430581369</v>
      </c>
      <c r="AG7" s="1">
        <v>7.0048429802874873E-2</v>
      </c>
      <c r="AH7" s="1">
        <f t="shared" si="12"/>
        <v>3.057053573457065E-2</v>
      </c>
      <c r="AI7" s="2">
        <f t="shared" si="13"/>
        <v>305.70535734570649</v>
      </c>
      <c r="AJ7" s="1">
        <v>6.7960000000000007E-2</v>
      </c>
      <c r="AK7" s="2">
        <v>3.39</v>
      </c>
      <c r="AL7" s="5">
        <f t="shared" si="0"/>
        <v>33900</v>
      </c>
      <c r="AM7" s="2">
        <v>25.5</v>
      </c>
      <c r="AN7" s="2">
        <v>65.717862246429334</v>
      </c>
      <c r="AO7" s="2">
        <v>66.804347333896672</v>
      </c>
      <c r="AP7" s="2">
        <v>37.799999999999997</v>
      </c>
      <c r="AQ7" s="2">
        <v>54.565156844565834</v>
      </c>
      <c r="AR7" s="2">
        <v>22.9</v>
      </c>
      <c r="AS7" s="2">
        <v>4.0559303882103732</v>
      </c>
      <c r="AT7" s="2">
        <v>9.4</v>
      </c>
      <c r="AU7" s="2">
        <v>87.606256849455619</v>
      </c>
      <c r="AV7" s="2">
        <v>63.454192123811531</v>
      </c>
      <c r="AW7" s="6">
        <v>91.885823607963502</v>
      </c>
      <c r="AX7" s="12"/>
      <c r="AY7" s="12"/>
      <c r="AZ7" s="12"/>
    </row>
    <row r="8" spans="2:52">
      <c r="B8" s="203"/>
      <c r="C8" s="101">
        <v>2138.84</v>
      </c>
      <c r="D8" s="177">
        <v>244369</v>
      </c>
      <c r="E8" s="131" t="s">
        <v>267</v>
      </c>
      <c r="F8" s="133" t="s">
        <v>43</v>
      </c>
      <c r="G8" s="1">
        <v>10.606448008240587</v>
      </c>
      <c r="H8" s="1">
        <f t="shared" ref="H8:H46" si="19">G8*0.52925</f>
        <v>5.6134626083613304</v>
      </c>
      <c r="I8" s="2">
        <f t="shared" si="1"/>
        <v>56134.626083613301</v>
      </c>
      <c r="J8" s="1">
        <v>64.409005721288153</v>
      </c>
      <c r="K8" s="1">
        <f t="shared" si="2"/>
        <v>30.107345634358936</v>
      </c>
      <c r="L8" s="2">
        <f t="shared" si="3"/>
        <v>301073.45634358935</v>
      </c>
      <c r="M8" s="1">
        <v>0.49071305208437532</v>
      </c>
      <c r="N8" s="1">
        <f t="shared" si="14"/>
        <v>0.29418738185510385</v>
      </c>
      <c r="O8" s="2">
        <f t="shared" si="4"/>
        <v>2941.8738185510383</v>
      </c>
      <c r="P8" s="1">
        <v>5.3907215963031998</v>
      </c>
      <c r="Q8" s="1">
        <f t="shared" si="15"/>
        <v>4.1902618040224402</v>
      </c>
      <c r="R8" s="2">
        <f t="shared" si="5"/>
        <v>41902.618040224399</v>
      </c>
      <c r="S8" s="1">
        <v>4.1991681750836278E-2</v>
      </c>
      <c r="T8" s="1">
        <f t="shared" si="16"/>
        <v>3.2520877848752662E-2</v>
      </c>
      <c r="U8" s="2">
        <f t="shared" si="6"/>
        <v>325.20877848752662</v>
      </c>
      <c r="V8" s="1">
        <v>1.5670090670452395</v>
      </c>
      <c r="W8" s="1">
        <f t="shared" si="7"/>
        <v>0.94506316833498383</v>
      </c>
      <c r="X8" s="2">
        <f t="shared" si="8"/>
        <v>9450.6316833498386</v>
      </c>
      <c r="Y8" s="1">
        <v>2.574110327486522</v>
      </c>
      <c r="Z8" s="1">
        <f t="shared" si="9"/>
        <v>1.8397166510546172</v>
      </c>
      <c r="AA8" s="2">
        <f t="shared" si="10"/>
        <v>18397.166510546173</v>
      </c>
      <c r="AB8" s="1">
        <v>3.2657314572827493E-5</v>
      </c>
      <c r="AC8" s="1">
        <f t="shared" si="17"/>
        <v>2.4227155388997802E-5</v>
      </c>
      <c r="AD8" s="1">
        <v>2.1023072703747392</v>
      </c>
      <c r="AE8" s="1">
        <f t="shared" si="18"/>
        <v>1.7452514035742934</v>
      </c>
      <c r="AF8" s="2">
        <f t="shared" si="11"/>
        <v>17452.514035742934</v>
      </c>
      <c r="AG8" s="1">
        <v>7.7225915337436585E-2</v>
      </c>
      <c r="AH8" s="1">
        <f t="shared" si="12"/>
        <v>3.370293397156407E-2</v>
      </c>
      <c r="AI8" s="2">
        <f t="shared" si="13"/>
        <v>337.02933971564067</v>
      </c>
      <c r="AJ8" s="1">
        <v>4.9610000000000001E-2</v>
      </c>
      <c r="AK8" s="2">
        <v>2.8359999999999999</v>
      </c>
      <c r="AL8" s="5">
        <f t="shared" si="0"/>
        <v>28360</v>
      </c>
      <c r="AM8" s="2">
        <v>25.5</v>
      </c>
      <c r="AN8" s="2">
        <v>85</v>
      </c>
      <c r="AO8" s="2">
        <v>63.4</v>
      </c>
      <c r="AP8" s="2">
        <v>34.1</v>
      </c>
      <c r="AQ8" s="2">
        <v>68.8</v>
      </c>
      <c r="AR8" s="2">
        <v>22.9</v>
      </c>
      <c r="AS8" s="2">
        <v>5.2</v>
      </c>
      <c r="AT8" s="2">
        <v>13.2</v>
      </c>
      <c r="AU8" s="2">
        <v>112.4</v>
      </c>
      <c r="AV8" s="2">
        <v>64.599999999999994</v>
      </c>
      <c r="AW8" s="6">
        <v>88.3</v>
      </c>
      <c r="AX8" s="12"/>
      <c r="AY8" s="12"/>
      <c r="AZ8" s="12"/>
    </row>
    <row r="9" spans="2:52">
      <c r="B9" s="203"/>
      <c r="C9" s="101">
        <v>2139.02</v>
      </c>
      <c r="D9" s="177">
        <v>263842</v>
      </c>
      <c r="E9" s="3" t="s">
        <v>340</v>
      </c>
      <c r="F9" s="133" t="s">
        <v>44</v>
      </c>
      <c r="G9" s="1">
        <v>9.7254613802875642</v>
      </c>
      <c r="H9" s="1">
        <f t="shared" si="19"/>
        <v>5.1472004355171936</v>
      </c>
      <c r="I9" s="2">
        <f t="shared" si="1"/>
        <v>51472.004355171935</v>
      </c>
      <c r="J9" s="1">
        <v>68.0686670240664</v>
      </c>
      <c r="K9" s="1">
        <f t="shared" si="2"/>
        <v>31.818017713729599</v>
      </c>
      <c r="L9" s="2">
        <f t="shared" si="3"/>
        <v>318180.17713729601</v>
      </c>
      <c r="M9" s="1">
        <v>0.49333899833396416</v>
      </c>
      <c r="N9" s="1">
        <f t="shared" si="14"/>
        <v>0.29576166289119488</v>
      </c>
      <c r="O9" s="2">
        <f t="shared" si="4"/>
        <v>2957.6166289119487</v>
      </c>
      <c r="P9" s="1">
        <v>5.1677290268342322</v>
      </c>
      <c r="Q9" s="1">
        <f t="shared" si="15"/>
        <v>4.0169274498485166</v>
      </c>
      <c r="R9" s="2">
        <f t="shared" si="5"/>
        <v>40169.274498485167</v>
      </c>
      <c r="S9" s="1">
        <v>4.2429681537341384E-2</v>
      </c>
      <c r="T9" s="1">
        <f t="shared" si="16"/>
        <v>3.2860091163409412E-2</v>
      </c>
      <c r="U9" s="2">
        <f t="shared" si="6"/>
        <v>328.60091163409413</v>
      </c>
      <c r="V9" s="1">
        <v>1.3713340530104832</v>
      </c>
      <c r="W9" s="1">
        <f t="shared" si="7"/>
        <v>0.82705156737062235</v>
      </c>
      <c r="X9" s="2">
        <f t="shared" si="8"/>
        <v>8270.5156737062243</v>
      </c>
      <c r="Y9" s="1">
        <v>2.2528242730019068</v>
      </c>
      <c r="Z9" s="1">
        <f t="shared" si="9"/>
        <v>1.6100935079144627</v>
      </c>
      <c r="AA9" s="2">
        <f t="shared" si="10"/>
        <v>16100.935079144627</v>
      </c>
      <c r="AB9" s="1">
        <v>4.356465438629973E-5</v>
      </c>
      <c r="AC9" s="1">
        <f t="shared" si="17"/>
        <v>3.2318874503020316E-5</v>
      </c>
      <c r="AD9" s="1">
        <v>1.8780517023030623</v>
      </c>
      <c r="AE9" s="1">
        <f t="shared" si="18"/>
        <v>1.5590834011839103</v>
      </c>
      <c r="AF9" s="2">
        <f t="shared" si="11"/>
        <v>15590.834011839102</v>
      </c>
      <c r="AG9" s="1">
        <v>7.6998940116577055E-2</v>
      </c>
      <c r="AH9" s="1">
        <f t="shared" si="12"/>
        <v>3.3603877445676555E-2</v>
      </c>
      <c r="AI9" s="2">
        <f t="shared" si="13"/>
        <v>336.03877445676557</v>
      </c>
      <c r="AJ9" s="1">
        <v>5.203E-2</v>
      </c>
      <c r="AK9" s="2">
        <v>3.1190000000000002</v>
      </c>
      <c r="AL9" s="5">
        <f t="shared" si="0"/>
        <v>31190.000000000004</v>
      </c>
      <c r="AM9" s="2">
        <v>25.5</v>
      </c>
      <c r="AN9" s="2">
        <v>73.092765586432705</v>
      </c>
      <c r="AO9" s="2">
        <v>65.655396502499357</v>
      </c>
      <c r="AP9" s="2">
        <v>37.6</v>
      </c>
      <c r="AQ9" s="2">
        <v>54.216892707572114</v>
      </c>
      <c r="AR9" s="2">
        <v>22.9</v>
      </c>
      <c r="AS9" s="2">
        <v>1.9812843316761888</v>
      </c>
      <c r="AT9" s="2">
        <v>9.3000000000000007</v>
      </c>
      <c r="AU9" s="2">
        <v>99.760118379756449</v>
      </c>
      <c r="AV9" s="2">
        <v>68.200090266113065</v>
      </c>
      <c r="AW9" s="6">
        <v>83.533152961576633</v>
      </c>
      <c r="AX9" s="12"/>
      <c r="AY9" s="12"/>
      <c r="AZ9" s="12"/>
    </row>
    <row r="10" spans="2:52">
      <c r="B10" s="203"/>
      <c r="C10" s="101">
        <v>2139.34</v>
      </c>
      <c r="D10" s="177">
        <v>244369</v>
      </c>
      <c r="E10" s="131" t="s">
        <v>268</v>
      </c>
      <c r="F10" s="133" t="s">
        <v>45</v>
      </c>
      <c r="G10" s="1">
        <v>9.4494597868516941</v>
      </c>
      <c r="H10" s="1">
        <f t="shared" si="19"/>
        <v>5.0011265921912589</v>
      </c>
      <c r="I10" s="2">
        <f t="shared" si="1"/>
        <v>50011.265921912585</v>
      </c>
      <c r="J10" s="1">
        <v>68.64432618293759</v>
      </c>
      <c r="K10" s="1">
        <f t="shared" si="2"/>
        <v>32.087103830952351</v>
      </c>
      <c r="L10" s="2">
        <f t="shared" si="3"/>
        <v>320871.03830952349</v>
      </c>
      <c r="M10" s="1">
        <v>0.44381117462666908</v>
      </c>
      <c r="N10" s="1">
        <f t="shared" si="14"/>
        <v>0.26606923730043436</v>
      </c>
      <c r="O10" s="2">
        <f t="shared" si="4"/>
        <v>2660.6923730043436</v>
      </c>
      <c r="P10" s="1">
        <v>4.9412820945302531</v>
      </c>
      <c r="Q10" s="1">
        <f t="shared" si="15"/>
        <v>3.8409079848993106</v>
      </c>
      <c r="R10" s="2">
        <f t="shared" si="5"/>
        <v>38409.079848993104</v>
      </c>
      <c r="S10" s="1">
        <v>4.1149539810500034E-2</v>
      </c>
      <c r="T10" s="1">
        <f t="shared" si="16"/>
        <v>3.1868672601639857E-2</v>
      </c>
      <c r="U10" s="2">
        <f t="shared" si="6"/>
        <v>318.68672601639855</v>
      </c>
      <c r="V10" s="1">
        <v>1.3814454963593963</v>
      </c>
      <c r="W10" s="1">
        <f t="shared" si="7"/>
        <v>0.83314977885435182</v>
      </c>
      <c r="X10" s="2">
        <f t="shared" si="8"/>
        <v>8331.4977885435183</v>
      </c>
      <c r="Y10" s="1">
        <v>2.8897233668285014</v>
      </c>
      <c r="Z10" s="1">
        <f t="shared" si="9"/>
        <v>2.06528529027233</v>
      </c>
      <c r="AA10" s="2">
        <f t="shared" si="10"/>
        <v>20652.852902723302</v>
      </c>
      <c r="AB10" s="1">
        <v>3.2654799934180361E-5</v>
      </c>
      <c r="AC10" s="1">
        <f t="shared" si="17"/>
        <v>2.4225289879171041E-5</v>
      </c>
      <c r="AD10" s="1">
        <v>1.8752680783823359</v>
      </c>
      <c r="AE10" s="1">
        <f t="shared" si="18"/>
        <v>1.55677254794988</v>
      </c>
      <c r="AF10" s="2">
        <f t="shared" si="11"/>
        <v>15567.7254794988</v>
      </c>
      <c r="AG10" s="1">
        <v>4.7000746934538991E-2</v>
      </c>
      <c r="AH10" s="1">
        <f t="shared" si="12"/>
        <v>2.0512065977171506E-2</v>
      </c>
      <c r="AI10" s="2">
        <f t="shared" si="13"/>
        <v>205.12065977171505</v>
      </c>
      <c r="AJ10" s="1">
        <v>3.576E-2</v>
      </c>
      <c r="AK10" s="2">
        <v>2.6859999999999999</v>
      </c>
      <c r="AL10" s="5">
        <f t="shared" si="0"/>
        <v>26860</v>
      </c>
      <c r="AM10" s="2">
        <v>25.5</v>
      </c>
      <c r="AN10" s="2">
        <v>79.599999999999994</v>
      </c>
      <c r="AO10" s="2">
        <v>59.5</v>
      </c>
      <c r="AP10" s="2">
        <v>31.5</v>
      </c>
      <c r="AQ10" s="2">
        <v>71.7</v>
      </c>
      <c r="AR10" s="2">
        <v>22.9</v>
      </c>
      <c r="AS10" s="2">
        <v>6.5</v>
      </c>
      <c r="AT10" s="2">
        <v>12.2</v>
      </c>
      <c r="AU10" s="2">
        <v>108.8</v>
      </c>
      <c r="AV10" s="2">
        <v>80</v>
      </c>
      <c r="AW10" s="6">
        <v>81.5</v>
      </c>
      <c r="AX10" s="12"/>
      <c r="AY10" s="12"/>
      <c r="AZ10" s="12"/>
    </row>
    <row r="11" spans="2:52">
      <c r="B11" s="203"/>
      <c r="C11" s="101">
        <v>2139.6</v>
      </c>
      <c r="D11" s="177">
        <v>263842</v>
      </c>
      <c r="E11" s="3" t="s">
        <v>342</v>
      </c>
      <c r="F11" s="133" t="s">
        <v>46</v>
      </c>
      <c r="G11" s="1">
        <v>11.036792006297764</v>
      </c>
      <c r="H11" s="1">
        <f t="shared" si="19"/>
        <v>5.8412221693330917</v>
      </c>
      <c r="I11" s="2">
        <f t="shared" si="1"/>
        <v>58412.221693330917</v>
      </c>
      <c r="J11" s="1">
        <v>65.15661272718998</v>
      </c>
      <c r="K11" s="1">
        <f t="shared" si="2"/>
        <v>30.456807053197686</v>
      </c>
      <c r="L11" s="2">
        <f t="shared" si="3"/>
        <v>304568.07053197687</v>
      </c>
      <c r="M11" s="1">
        <v>0.48563490525825359</v>
      </c>
      <c r="N11" s="1">
        <f t="shared" si="14"/>
        <v>0.29114298205137562</v>
      </c>
      <c r="O11" s="2">
        <f t="shared" si="4"/>
        <v>2911.4298205137561</v>
      </c>
      <c r="P11" s="1">
        <v>5.4117276508743339</v>
      </c>
      <c r="Q11" s="1">
        <f t="shared" si="15"/>
        <v>4.2065900203011282</v>
      </c>
      <c r="R11" s="2">
        <f t="shared" si="5"/>
        <v>42065.900203011282</v>
      </c>
      <c r="S11" s="1">
        <v>3.2104291874721268E-2</v>
      </c>
      <c r="T11" s="1">
        <f t="shared" si="16"/>
        <v>2.4863489885296634E-2</v>
      </c>
      <c r="U11" s="2">
        <f t="shared" si="6"/>
        <v>248.63489885296633</v>
      </c>
      <c r="V11" s="1">
        <v>1.27817678619024</v>
      </c>
      <c r="W11" s="1">
        <f t="shared" si="7"/>
        <v>0.77086841975133369</v>
      </c>
      <c r="X11" s="2">
        <f t="shared" si="8"/>
        <v>7708.6841975133366</v>
      </c>
      <c r="Y11" s="1">
        <v>2.0407706353386428</v>
      </c>
      <c r="Z11" s="1">
        <f t="shared" si="9"/>
        <v>1.458538773076528</v>
      </c>
      <c r="AA11" s="2">
        <f t="shared" si="10"/>
        <v>14585.38773076528</v>
      </c>
      <c r="AB11" s="1">
        <v>4.3840506561386323E-5</v>
      </c>
      <c r="AC11" s="1">
        <f t="shared" si="17"/>
        <v>3.2523518197630056E-5</v>
      </c>
      <c r="AD11" s="1">
        <v>2.1639605223463563</v>
      </c>
      <c r="AE11" s="1">
        <f t="shared" si="18"/>
        <v>1.7964334672310511</v>
      </c>
      <c r="AF11" s="2">
        <f t="shared" si="11"/>
        <v>17964.33467231051</v>
      </c>
      <c r="AG11" s="1">
        <v>4.9716630688599418E-2</v>
      </c>
      <c r="AH11" s="1">
        <f t="shared" si="12"/>
        <v>2.1697331965118558E-2</v>
      </c>
      <c r="AI11" s="2">
        <f t="shared" si="13"/>
        <v>216.97331965118559</v>
      </c>
      <c r="AJ11" s="1">
        <v>6.7599999999999993E-2</v>
      </c>
      <c r="AK11" s="2">
        <v>3.4180000000000001</v>
      </c>
      <c r="AL11" s="5">
        <f t="shared" si="0"/>
        <v>34180</v>
      </c>
      <c r="AM11" s="2">
        <v>25.5</v>
      </c>
      <c r="AN11" s="2">
        <v>74.188078036130349</v>
      </c>
      <c r="AO11" s="2">
        <v>58.469211727171675</v>
      </c>
      <c r="AP11" s="2">
        <v>30.5</v>
      </c>
      <c r="AQ11" s="2">
        <v>58.083602050869267</v>
      </c>
      <c r="AR11" s="2">
        <v>22.9</v>
      </c>
      <c r="AS11" s="2">
        <v>2.2753840145815576</v>
      </c>
      <c r="AT11" s="2">
        <v>5.8</v>
      </c>
      <c r="AU11" s="2">
        <v>131.15727846814758</v>
      </c>
      <c r="AV11" s="2">
        <v>87.503704819259582</v>
      </c>
      <c r="AW11" s="6">
        <v>76.950593112002053</v>
      </c>
      <c r="AX11" s="12"/>
      <c r="AY11" s="12"/>
      <c r="AZ11" s="12"/>
    </row>
    <row r="12" spans="2:52">
      <c r="B12" s="203"/>
      <c r="C12" s="101">
        <v>2139.84</v>
      </c>
      <c r="D12" s="177">
        <v>244369</v>
      </c>
      <c r="E12" s="131" t="s">
        <v>269</v>
      </c>
      <c r="F12" s="133" t="s">
        <v>47</v>
      </c>
      <c r="G12" s="1">
        <v>8.4294025328611806</v>
      </c>
      <c r="H12" s="1">
        <f t="shared" si="19"/>
        <v>4.4612612905167799</v>
      </c>
      <c r="I12" s="2">
        <f t="shared" si="1"/>
        <v>44612.6129051678</v>
      </c>
      <c r="J12" s="1">
        <v>67.450788279603245</v>
      </c>
      <c r="K12" s="1">
        <f t="shared" si="2"/>
        <v>31.529196473417741</v>
      </c>
      <c r="L12" s="2">
        <f t="shared" si="3"/>
        <v>315291.9647341774</v>
      </c>
      <c r="M12" s="1">
        <v>0.4109286789548085</v>
      </c>
      <c r="N12" s="1">
        <f t="shared" si="14"/>
        <v>0.24635585232019724</v>
      </c>
      <c r="O12" s="2">
        <f t="shared" si="4"/>
        <v>2463.5585232019725</v>
      </c>
      <c r="P12" s="1">
        <v>4.9856361138622525</v>
      </c>
      <c r="Q12" s="1">
        <f t="shared" si="15"/>
        <v>3.8753848076662671</v>
      </c>
      <c r="R12" s="2">
        <f t="shared" si="5"/>
        <v>38753.848076662674</v>
      </c>
      <c r="S12" s="1">
        <v>5.0840576519122049E-2</v>
      </c>
      <c r="T12" s="1">
        <f t="shared" si="16"/>
        <v>3.9373992890999264E-2</v>
      </c>
      <c r="U12" s="2">
        <f t="shared" si="6"/>
        <v>393.73992890999261</v>
      </c>
      <c r="V12" s="1">
        <v>1.4095902101020188</v>
      </c>
      <c r="W12" s="1">
        <f t="shared" si="7"/>
        <v>0.85012385571252747</v>
      </c>
      <c r="X12" s="2">
        <f t="shared" si="8"/>
        <v>8501.2385571252744</v>
      </c>
      <c r="Y12" s="1">
        <v>4.0410165016337469</v>
      </c>
      <c r="Z12" s="1">
        <f t="shared" si="9"/>
        <v>2.8881144937176391</v>
      </c>
      <c r="AA12" s="2">
        <f t="shared" si="10"/>
        <v>28881.144937176392</v>
      </c>
      <c r="AB12" s="1">
        <v>0.1110275590029399</v>
      </c>
      <c r="AC12" s="1">
        <f t="shared" si="17"/>
        <v>8.2366904921920989E-2</v>
      </c>
      <c r="AD12" s="1">
        <v>1.6926554411216614</v>
      </c>
      <c r="AE12" s="1">
        <f t="shared" si="18"/>
        <v>1.4051748410015585</v>
      </c>
      <c r="AF12" s="2">
        <f t="shared" si="11"/>
        <v>14051.748410015585</v>
      </c>
      <c r="AG12" s="1">
        <v>6.2872154836861718E-2</v>
      </c>
      <c r="AH12" s="1">
        <f t="shared" si="12"/>
        <v>2.7438665813903189E-2</v>
      </c>
      <c r="AI12" s="2">
        <f t="shared" si="13"/>
        <v>274.38665813903191</v>
      </c>
      <c r="AJ12" s="1">
        <v>4.6269999999999999E-2</v>
      </c>
      <c r="AK12" s="2">
        <v>2.5779999999999998</v>
      </c>
      <c r="AL12" s="5">
        <f t="shared" si="0"/>
        <v>25780</v>
      </c>
      <c r="AM12" s="2">
        <v>25.5</v>
      </c>
      <c r="AN12" s="2">
        <v>79.3</v>
      </c>
      <c r="AO12" s="2">
        <v>53.4</v>
      </c>
      <c r="AP12" s="2">
        <v>33.200000000000003</v>
      </c>
      <c r="AQ12" s="2">
        <v>60.2</v>
      </c>
      <c r="AR12" s="2">
        <v>22.9</v>
      </c>
      <c r="AS12" s="2">
        <v>4</v>
      </c>
      <c r="AT12" s="2">
        <v>9.8000000000000007</v>
      </c>
      <c r="AU12" s="2">
        <v>86.7</v>
      </c>
      <c r="AV12" s="2">
        <v>62.2</v>
      </c>
      <c r="AW12" s="6">
        <v>75.3</v>
      </c>
      <c r="AX12" s="12"/>
      <c r="AY12" s="12"/>
      <c r="AZ12" s="12"/>
    </row>
    <row r="13" spans="2:52">
      <c r="B13" s="203"/>
      <c r="C13" s="101">
        <v>2140</v>
      </c>
      <c r="D13" s="177">
        <v>263842</v>
      </c>
      <c r="E13" s="3" t="s">
        <v>343</v>
      </c>
      <c r="F13" s="133" t="s">
        <v>48</v>
      </c>
      <c r="G13" s="1">
        <v>9.0549291407386807</v>
      </c>
      <c r="H13" s="1">
        <f t="shared" si="19"/>
        <v>4.7923212477359467</v>
      </c>
      <c r="I13" s="2">
        <f t="shared" si="1"/>
        <v>47923.21247735947</v>
      </c>
      <c r="J13" s="1">
        <v>69.381409757671989</v>
      </c>
      <c r="K13" s="1">
        <f t="shared" si="2"/>
        <v>32.431646177126197</v>
      </c>
      <c r="L13" s="2">
        <f t="shared" si="3"/>
        <v>324316.46177126199</v>
      </c>
      <c r="M13" s="1">
        <v>0.39546975282471136</v>
      </c>
      <c r="N13" s="1">
        <f t="shared" si="14"/>
        <v>0.23708807151594272</v>
      </c>
      <c r="O13" s="2">
        <f t="shared" si="4"/>
        <v>2370.8807151594274</v>
      </c>
      <c r="P13" s="1">
        <v>4.1277019008225553</v>
      </c>
      <c r="Q13" s="1">
        <f t="shared" si="15"/>
        <v>3.2085039645283802</v>
      </c>
      <c r="R13" s="2">
        <f t="shared" si="5"/>
        <v>32085.039645283803</v>
      </c>
      <c r="S13" s="1">
        <v>3.2351963184625014E-2</v>
      </c>
      <c r="T13" s="1">
        <f t="shared" si="16"/>
        <v>2.5055301407964688E-2</v>
      </c>
      <c r="U13" s="2">
        <f t="shared" si="6"/>
        <v>250.55301407964689</v>
      </c>
      <c r="V13" s="1">
        <v>1.1028439811788737</v>
      </c>
      <c r="W13" s="1">
        <f t="shared" si="7"/>
        <v>0.66512520504897876</v>
      </c>
      <c r="X13" s="2">
        <f t="shared" si="8"/>
        <v>6651.2520504897875</v>
      </c>
      <c r="Y13" s="1">
        <v>2.6440660353852006</v>
      </c>
      <c r="Z13" s="1">
        <f t="shared" si="9"/>
        <v>1.8897139954898028</v>
      </c>
      <c r="AA13" s="2">
        <f t="shared" si="10"/>
        <v>18897.139954898026</v>
      </c>
      <c r="AB13" s="1">
        <v>4.4245183996005031E-5</v>
      </c>
      <c r="AC13" s="1">
        <f t="shared" si="17"/>
        <v>3.2823732199276288E-5</v>
      </c>
      <c r="AD13" s="1">
        <v>1.7308711208697647</v>
      </c>
      <c r="AE13" s="1">
        <f t="shared" si="18"/>
        <v>1.4368999697012439</v>
      </c>
      <c r="AF13" s="2">
        <f t="shared" si="11"/>
        <v>14368.999697012439</v>
      </c>
      <c r="AG13" s="1">
        <v>5.6319877467021835E-2</v>
      </c>
      <c r="AH13" s="1">
        <f t="shared" si="12"/>
        <v>2.4579120924157667E-2</v>
      </c>
      <c r="AI13" s="2">
        <f t="shared" si="13"/>
        <v>245.79120924157667</v>
      </c>
      <c r="AJ13" s="1">
        <v>5.9830000000000001E-2</v>
      </c>
      <c r="AK13" s="2">
        <v>2.7749999999999999</v>
      </c>
      <c r="AL13" s="5">
        <f t="shared" si="0"/>
        <v>27750</v>
      </c>
      <c r="AM13" s="2">
        <v>25.5</v>
      </c>
      <c r="AN13" s="2">
        <v>61.993056225505612</v>
      </c>
      <c r="AO13" s="2">
        <v>58.167447068758413</v>
      </c>
      <c r="AP13" s="2">
        <v>29.2</v>
      </c>
      <c r="AQ13" s="2">
        <v>54.396831830564942</v>
      </c>
      <c r="AR13" s="2">
        <v>22.9</v>
      </c>
      <c r="AS13" s="2">
        <v>0.60268942332600584</v>
      </c>
      <c r="AT13" s="2">
        <v>10.9</v>
      </c>
      <c r="AU13" s="2">
        <v>13.385114457267511</v>
      </c>
      <c r="AV13" s="2">
        <v>69.146873966688077</v>
      </c>
      <c r="AW13" s="6">
        <v>66.429450959388021</v>
      </c>
      <c r="AX13" s="12"/>
      <c r="AY13" s="12"/>
      <c r="AZ13" s="12"/>
    </row>
    <row r="14" spans="2:52">
      <c r="B14" s="203"/>
      <c r="C14" s="101">
        <v>2140.1999999999998</v>
      </c>
      <c r="D14" s="177">
        <v>244369</v>
      </c>
      <c r="E14" s="131" t="s">
        <v>270</v>
      </c>
      <c r="F14" s="133" t="s">
        <v>49</v>
      </c>
      <c r="G14" s="1">
        <v>11.217347123095799</v>
      </c>
      <c r="H14" s="1">
        <f t="shared" si="19"/>
        <v>5.9367809648984515</v>
      </c>
      <c r="I14" s="2">
        <f t="shared" si="1"/>
        <v>59367.809648984512</v>
      </c>
      <c r="J14" s="1">
        <v>63.585748082276588</v>
      </c>
      <c r="K14" s="1">
        <f t="shared" si="2"/>
        <v>29.722522083579371</v>
      </c>
      <c r="L14" s="2">
        <f t="shared" si="3"/>
        <v>297225.22083579371</v>
      </c>
      <c r="M14" s="1">
        <v>0.5066530837698271</v>
      </c>
      <c r="N14" s="1">
        <f t="shared" si="14"/>
        <v>0.30374359025084902</v>
      </c>
      <c r="O14" s="2">
        <f t="shared" si="4"/>
        <v>3037.43590250849</v>
      </c>
      <c r="P14" s="1">
        <v>5.4580579820583788</v>
      </c>
      <c r="Q14" s="1">
        <f t="shared" si="15"/>
        <v>4.2426030500337983</v>
      </c>
      <c r="R14" s="2">
        <f t="shared" si="5"/>
        <v>42426.030500337984</v>
      </c>
      <c r="S14" s="1">
        <v>2.6685197710693324E-2</v>
      </c>
      <c r="T14" s="1">
        <f t="shared" si="16"/>
        <v>2.0666618219023554E-2</v>
      </c>
      <c r="U14" s="2">
        <f t="shared" si="6"/>
        <v>206.66618219023553</v>
      </c>
      <c r="V14" s="1">
        <v>1.3408877441292468</v>
      </c>
      <c r="W14" s="1">
        <f t="shared" si="7"/>
        <v>0.80868939848434873</v>
      </c>
      <c r="X14" s="2">
        <f t="shared" si="8"/>
        <v>8086.8939848434875</v>
      </c>
      <c r="Y14" s="1">
        <v>1.9111152337415778</v>
      </c>
      <c r="Z14" s="1">
        <f t="shared" si="9"/>
        <v>1.3658740575551056</v>
      </c>
      <c r="AA14" s="2">
        <f t="shared" si="10"/>
        <v>13658.740575551055</v>
      </c>
      <c r="AB14" s="1">
        <v>3.2656577751794493E-5</v>
      </c>
      <c r="AC14" s="1">
        <f t="shared" si="17"/>
        <v>2.4226608770946263E-5</v>
      </c>
      <c r="AD14" s="1">
        <v>2.2340629623065458</v>
      </c>
      <c r="AE14" s="1">
        <f t="shared" si="18"/>
        <v>1.8546297087884021</v>
      </c>
      <c r="AF14" s="2">
        <f t="shared" si="11"/>
        <v>18546.297087884021</v>
      </c>
      <c r="AG14" s="1">
        <v>3.6047929496519235E-2</v>
      </c>
      <c r="AH14" s="1">
        <f t="shared" si="12"/>
        <v>1.5732037390870923E-2</v>
      </c>
      <c r="AI14" s="2">
        <f t="shared" si="13"/>
        <v>157.32037390870923</v>
      </c>
      <c r="AJ14" s="1">
        <v>3.671E-2</v>
      </c>
      <c r="AK14" s="2">
        <v>3.0880000000000001</v>
      </c>
      <c r="AL14" s="5">
        <f t="shared" si="0"/>
        <v>30880</v>
      </c>
      <c r="AM14" s="2">
        <v>25.5</v>
      </c>
      <c r="AN14" s="2">
        <v>85.1</v>
      </c>
      <c r="AO14" s="2">
        <v>63.7</v>
      </c>
      <c r="AP14" s="2">
        <v>28.9</v>
      </c>
      <c r="AQ14" s="2">
        <v>78</v>
      </c>
      <c r="AR14" s="2">
        <v>22.9</v>
      </c>
      <c r="AS14" s="2">
        <v>4.7</v>
      </c>
      <c r="AT14" s="2">
        <v>11.8</v>
      </c>
      <c r="AU14" s="2">
        <v>107.7</v>
      </c>
      <c r="AV14" s="2">
        <v>70.7</v>
      </c>
      <c r="AW14" s="6">
        <v>79.7</v>
      </c>
      <c r="AX14" s="12"/>
      <c r="AY14" s="12"/>
      <c r="AZ14" s="12"/>
    </row>
    <row r="15" spans="2:52">
      <c r="B15" s="203"/>
      <c r="C15" s="101">
        <v>2140.4</v>
      </c>
      <c r="D15" s="177">
        <v>244369</v>
      </c>
      <c r="E15" s="131" t="s">
        <v>271</v>
      </c>
      <c r="F15" s="133" t="s">
        <v>50</v>
      </c>
      <c r="G15" s="1">
        <v>12.143128855171719</v>
      </c>
      <c r="H15" s="1">
        <f t="shared" si="19"/>
        <v>6.4267509465996326</v>
      </c>
      <c r="I15" s="2">
        <f t="shared" si="1"/>
        <v>64267.509465996329</v>
      </c>
      <c r="J15" s="1">
        <v>64.451349202458047</v>
      </c>
      <c r="K15" s="1">
        <f t="shared" si="2"/>
        <v>30.127138671196992</v>
      </c>
      <c r="L15" s="2">
        <f t="shared" si="3"/>
        <v>301271.38671196991</v>
      </c>
      <c r="M15" s="1">
        <v>0.5364053270406195</v>
      </c>
      <c r="N15" s="1">
        <f t="shared" si="14"/>
        <v>0.32158035761412179</v>
      </c>
      <c r="O15" s="2">
        <f t="shared" si="4"/>
        <v>3215.8035761412179</v>
      </c>
      <c r="P15" s="1">
        <v>5.0160238624616698</v>
      </c>
      <c r="Q15" s="1">
        <f t="shared" si="15"/>
        <v>3.8990055085300801</v>
      </c>
      <c r="R15" s="2">
        <f t="shared" si="5"/>
        <v>38990.055085300803</v>
      </c>
      <c r="S15" s="1">
        <v>2.9648783484573421E-2</v>
      </c>
      <c r="T15" s="1">
        <f t="shared" si="16"/>
        <v>2.2961796857462732E-2</v>
      </c>
      <c r="U15" s="2">
        <f t="shared" si="6"/>
        <v>229.61796857462733</v>
      </c>
      <c r="V15" s="1">
        <v>1.5531700319998112</v>
      </c>
      <c r="W15" s="1">
        <f t="shared" si="7"/>
        <v>0.93671684629908603</v>
      </c>
      <c r="X15" s="2">
        <f t="shared" si="8"/>
        <v>9367.1684629908596</v>
      </c>
      <c r="Y15" s="1">
        <v>2.5528667898320725</v>
      </c>
      <c r="Z15" s="1">
        <f t="shared" si="9"/>
        <v>1.8245338946929821</v>
      </c>
      <c r="AA15" s="2">
        <f t="shared" si="10"/>
        <v>18245.33894692982</v>
      </c>
      <c r="AB15" s="1">
        <v>0.35899458951923385</v>
      </c>
      <c r="AC15" s="1">
        <f t="shared" si="17"/>
        <v>0.2663237261807388</v>
      </c>
      <c r="AD15" s="1">
        <v>2.4221140474519132</v>
      </c>
      <c r="AE15" s="1">
        <f t="shared" si="18"/>
        <v>2.0107421976326805</v>
      </c>
      <c r="AF15" s="2">
        <f t="shared" si="11"/>
        <v>20107.421976326805</v>
      </c>
      <c r="AG15" s="1">
        <v>0.46009317694173024</v>
      </c>
      <c r="AH15" s="1">
        <f t="shared" si="12"/>
        <v>0.2007938642809099</v>
      </c>
      <c r="AI15" s="2">
        <f t="shared" si="13"/>
        <v>2007.9386428090988</v>
      </c>
      <c r="AJ15" s="1">
        <v>4.5760000000000002E-2</v>
      </c>
      <c r="AK15" s="2">
        <v>2.633</v>
      </c>
      <c r="AL15" s="5">
        <f t="shared" si="0"/>
        <v>26330</v>
      </c>
      <c r="AM15" s="2">
        <v>25.5</v>
      </c>
      <c r="AN15" s="2">
        <v>94</v>
      </c>
      <c r="AO15" s="2">
        <v>62.2</v>
      </c>
      <c r="AP15" s="2">
        <v>21.1</v>
      </c>
      <c r="AQ15" s="2">
        <v>70.099999999999994</v>
      </c>
      <c r="AR15" s="2">
        <v>22.9</v>
      </c>
      <c r="AS15" s="2">
        <v>8.3000000000000007</v>
      </c>
      <c r="AT15" s="2">
        <v>19.8</v>
      </c>
      <c r="AU15" s="2">
        <v>125.2</v>
      </c>
      <c r="AV15" s="2">
        <v>162.19999999999999</v>
      </c>
      <c r="AW15" s="6">
        <v>88</v>
      </c>
      <c r="AX15" s="12"/>
      <c r="AY15" s="12"/>
      <c r="AZ15" s="12"/>
    </row>
    <row r="16" spans="2:52">
      <c r="B16" s="203"/>
      <c r="C16" s="101">
        <v>2140.5</v>
      </c>
      <c r="D16" s="177">
        <v>244369</v>
      </c>
      <c r="E16" s="131" t="s">
        <v>272</v>
      </c>
      <c r="F16" s="133" t="s">
        <v>51</v>
      </c>
      <c r="G16" s="1">
        <v>10.797141148996529</v>
      </c>
      <c r="H16" s="1">
        <f t="shared" si="19"/>
        <v>5.7143869531064126</v>
      </c>
      <c r="I16" s="2">
        <f t="shared" si="1"/>
        <v>57143.869531064127</v>
      </c>
      <c r="J16" s="1">
        <v>65.532700649404362</v>
      </c>
      <c r="K16" s="1">
        <f t="shared" si="2"/>
        <v>30.632605591557578</v>
      </c>
      <c r="L16" s="2">
        <f t="shared" si="3"/>
        <v>306326.05591557577</v>
      </c>
      <c r="M16" s="1">
        <v>0.50668432778374517</v>
      </c>
      <c r="N16" s="1">
        <f t="shared" si="14"/>
        <v>0.30376232134963305</v>
      </c>
      <c r="O16" s="2">
        <f t="shared" si="4"/>
        <v>3037.6232134963307</v>
      </c>
      <c r="P16" s="1">
        <v>5.1964609866060494</v>
      </c>
      <c r="Q16" s="1">
        <f t="shared" si="15"/>
        <v>4.0392610894987477</v>
      </c>
      <c r="R16" s="2">
        <f t="shared" si="5"/>
        <v>40392.610894987476</v>
      </c>
      <c r="S16" s="1">
        <v>3.5246716072363619E-2</v>
      </c>
      <c r="T16" s="1">
        <f t="shared" si="16"/>
        <v>2.7297171729402731E-2</v>
      </c>
      <c r="U16" s="2">
        <f t="shared" si="6"/>
        <v>272.97171729402731</v>
      </c>
      <c r="V16" s="1">
        <v>1.5457567448889251</v>
      </c>
      <c r="W16" s="1">
        <f t="shared" si="7"/>
        <v>0.93224589284251069</v>
      </c>
      <c r="X16" s="2">
        <f t="shared" si="8"/>
        <v>9322.4589284251069</v>
      </c>
      <c r="Y16" s="1">
        <v>3.1833373104128464</v>
      </c>
      <c r="Z16" s="1">
        <f t="shared" si="9"/>
        <v>2.2751311757520614</v>
      </c>
      <c r="AA16" s="2">
        <f t="shared" si="10"/>
        <v>22751.311757520612</v>
      </c>
      <c r="AB16" s="1">
        <v>5.1813411994107543E-2</v>
      </c>
      <c r="AC16" s="1">
        <f t="shared" si="17"/>
        <v>3.8438297821948617E-2</v>
      </c>
      <c r="AD16" s="1">
        <v>2.1192245444032412</v>
      </c>
      <c r="AE16" s="1">
        <f t="shared" si="18"/>
        <v>1.7592954477817946</v>
      </c>
      <c r="AF16" s="2">
        <f t="shared" si="11"/>
        <v>17592.954477817944</v>
      </c>
      <c r="AG16" s="1">
        <v>0.10012409401840758</v>
      </c>
      <c r="AH16" s="1">
        <f t="shared" si="12"/>
        <v>4.369615711151343E-2</v>
      </c>
      <c r="AI16" s="2">
        <f t="shared" si="13"/>
        <v>436.96157111513429</v>
      </c>
      <c r="AJ16" s="1">
        <v>4.7710000000000002E-2</v>
      </c>
      <c r="AK16" s="2">
        <v>2.8</v>
      </c>
      <c r="AL16" s="5">
        <f t="shared" si="0"/>
        <v>28000</v>
      </c>
      <c r="AM16" s="2">
        <v>25.5</v>
      </c>
      <c r="AN16" s="2">
        <v>88.5</v>
      </c>
      <c r="AO16" s="2">
        <v>51.3</v>
      </c>
      <c r="AP16" s="2">
        <v>20.399999999999999</v>
      </c>
      <c r="AQ16" s="2">
        <v>65.599999999999994</v>
      </c>
      <c r="AR16" s="2">
        <v>22.9</v>
      </c>
      <c r="AS16" s="2">
        <v>5.7</v>
      </c>
      <c r="AT16" s="2">
        <v>14.1</v>
      </c>
      <c r="AU16" s="2">
        <v>126.1</v>
      </c>
      <c r="AV16" s="2">
        <v>94.1</v>
      </c>
      <c r="AW16" s="6">
        <v>95.1</v>
      </c>
      <c r="AX16" s="12"/>
      <c r="AY16" s="12"/>
      <c r="AZ16" s="12"/>
    </row>
    <row r="17" spans="1:52">
      <c r="B17" s="203"/>
      <c r="C17" s="101">
        <v>2140.6</v>
      </c>
      <c r="D17" s="177">
        <v>244369</v>
      </c>
      <c r="E17" s="131" t="s">
        <v>273</v>
      </c>
      <c r="F17" s="133" t="s">
        <v>52</v>
      </c>
      <c r="G17" s="1">
        <v>11.609380863682805</v>
      </c>
      <c r="H17" s="1">
        <f t="shared" si="19"/>
        <v>6.1442648221041249</v>
      </c>
      <c r="I17" s="2">
        <f t="shared" si="1"/>
        <v>61442.648221041251</v>
      </c>
      <c r="J17" s="1">
        <v>64.127267200623066</v>
      </c>
      <c r="K17" s="1">
        <f t="shared" si="2"/>
        <v>29.975649780259246</v>
      </c>
      <c r="L17" s="2">
        <f t="shared" si="3"/>
        <v>299756.49780259246</v>
      </c>
      <c r="M17" s="1">
        <v>0.51537068193820335</v>
      </c>
      <c r="N17" s="1">
        <f t="shared" si="14"/>
        <v>0.30896987752877231</v>
      </c>
      <c r="O17" s="2">
        <f t="shared" si="4"/>
        <v>3089.698775287723</v>
      </c>
      <c r="P17" s="1">
        <v>4.9544936888962043</v>
      </c>
      <c r="Q17" s="1">
        <f t="shared" si="15"/>
        <v>3.8511774893159085</v>
      </c>
      <c r="R17" s="2">
        <f t="shared" si="5"/>
        <v>38511.774893159083</v>
      </c>
      <c r="S17" s="1">
        <v>3.7403771821144738E-2</v>
      </c>
      <c r="T17" s="1">
        <f t="shared" si="16"/>
        <v>2.8967725124603754E-2</v>
      </c>
      <c r="U17" s="2">
        <f t="shared" si="6"/>
        <v>289.67725124603754</v>
      </c>
      <c r="V17" s="1">
        <v>1.6548350153740601</v>
      </c>
      <c r="W17" s="1">
        <f t="shared" si="7"/>
        <v>0.99803099777209558</v>
      </c>
      <c r="X17" s="2">
        <f t="shared" si="8"/>
        <v>9980.3099777209554</v>
      </c>
      <c r="Y17" s="1">
        <v>2.833356448253185</v>
      </c>
      <c r="Z17" s="1">
        <f t="shared" si="9"/>
        <v>2.0249998535665514</v>
      </c>
      <c r="AA17" s="2">
        <f t="shared" si="10"/>
        <v>20249.998535665516</v>
      </c>
      <c r="AB17" s="1">
        <v>3.7011882542815326E-5</v>
      </c>
      <c r="AC17" s="1">
        <f t="shared" si="17"/>
        <v>2.7457635183212978E-5</v>
      </c>
      <c r="AD17" s="1">
        <v>2.356687368929709</v>
      </c>
      <c r="AE17" s="1">
        <f t="shared" si="18"/>
        <v>1.9564275861906872</v>
      </c>
      <c r="AF17" s="2">
        <f t="shared" si="11"/>
        <v>19564.275861906874</v>
      </c>
      <c r="AG17" s="1">
        <v>5.6163893785450988E-2</v>
      </c>
      <c r="AH17" s="1">
        <f t="shared" si="12"/>
        <v>2.4511046525846517E-2</v>
      </c>
      <c r="AI17" s="2">
        <f t="shared" si="13"/>
        <v>245.11046525846518</v>
      </c>
      <c r="AJ17" s="1">
        <v>6.5170000000000006E-2</v>
      </c>
      <c r="AK17" s="2">
        <v>2.597</v>
      </c>
      <c r="AL17" s="5">
        <f t="shared" si="0"/>
        <v>25970</v>
      </c>
      <c r="AM17" s="2">
        <v>25.5</v>
      </c>
      <c r="AN17" s="2">
        <v>86.6</v>
      </c>
      <c r="AO17" s="2">
        <v>63.4</v>
      </c>
      <c r="AP17" s="2">
        <v>23.2</v>
      </c>
      <c r="AQ17" s="2">
        <v>68.5</v>
      </c>
      <c r="AR17" s="2">
        <v>22.9</v>
      </c>
      <c r="AS17" s="2">
        <v>7.9</v>
      </c>
      <c r="AT17" s="2">
        <v>11.1</v>
      </c>
      <c r="AU17" s="2">
        <v>104.9</v>
      </c>
      <c r="AV17" s="2">
        <v>71.599999999999994</v>
      </c>
      <c r="AW17" s="6">
        <v>97.1</v>
      </c>
      <c r="AX17" s="12"/>
      <c r="AY17" s="12"/>
      <c r="AZ17" s="12"/>
    </row>
    <row r="18" spans="1:52">
      <c r="B18" s="203"/>
      <c r="C18" s="101">
        <v>2140.6999999999998</v>
      </c>
      <c r="D18" s="177">
        <v>244369</v>
      </c>
      <c r="E18" s="131" t="s">
        <v>274</v>
      </c>
      <c r="F18" s="133" t="s">
        <v>53</v>
      </c>
      <c r="G18" s="1">
        <v>9.936640417602284</v>
      </c>
      <c r="H18" s="1">
        <f t="shared" si="19"/>
        <v>5.2589669410160091</v>
      </c>
      <c r="I18" s="2">
        <f t="shared" si="1"/>
        <v>52589.669410160088</v>
      </c>
      <c r="J18" s="1">
        <v>63.918901632084399</v>
      </c>
      <c r="K18" s="1">
        <f t="shared" si="2"/>
        <v>29.878251378901531</v>
      </c>
      <c r="L18" s="2">
        <f t="shared" si="3"/>
        <v>298782.5137890153</v>
      </c>
      <c r="M18" s="1">
        <v>0.4608234151865046</v>
      </c>
      <c r="N18" s="1">
        <f t="shared" si="14"/>
        <v>0.27626824563846136</v>
      </c>
      <c r="O18" s="2">
        <f t="shared" si="4"/>
        <v>2762.6824563846135</v>
      </c>
      <c r="P18" s="1">
        <v>4.5915015108926598</v>
      </c>
      <c r="Q18" s="1">
        <f t="shared" si="15"/>
        <v>3.5690200394319733</v>
      </c>
      <c r="R18" s="2">
        <f t="shared" si="5"/>
        <v>35690.200394319734</v>
      </c>
      <c r="S18" s="1">
        <v>4.0741210191913894E-2</v>
      </c>
      <c r="T18" s="1">
        <f t="shared" si="16"/>
        <v>3.1552437645229636E-2</v>
      </c>
      <c r="U18" s="2">
        <f t="shared" si="6"/>
        <v>315.52437645229634</v>
      </c>
      <c r="V18" s="1">
        <v>1.4167504011189609</v>
      </c>
      <c r="W18" s="1">
        <f t="shared" si="7"/>
        <v>0.85444216691484531</v>
      </c>
      <c r="X18" s="2">
        <f t="shared" si="8"/>
        <v>8544.4216691484526</v>
      </c>
      <c r="Y18" s="1">
        <v>3.3321470206013539</v>
      </c>
      <c r="Z18" s="1">
        <f t="shared" si="9"/>
        <v>2.3814854756237875</v>
      </c>
      <c r="AA18" s="2">
        <f t="shared" si="10"/>
        <v>23814.854756237877</v>
      </c>
      <c r="AB18" s="1">
        <v>0.19616063517621718</v>
      </c>
      <c r="AC18" s="1">
        <f t="shared" si="17"/>
        <v>0.14552372881182846</v>
      </c>
      <c r="AD18" s="1">
        <v>1.9918941835087349</v>
      </c>
      <c r="AE18" s="1">
        <f t="shared" si="18"/>
        <v>1.6535908753816113</v>
      </c>
      <c r="AF18" s="2">
        <f t="shared" si="11"/>
        <v>16535.908753816115</v>
      </c>
      <c r="AG18" s="1">
        <v>0.18801043003337062</v>
      </c>
      <c r="AH18" s="1">
        <f t="shared" si="12"/>
        <v>8.2051511875163602E-2</v>
      </c>
      <c r="AI18" s="2">
        <f t="shared" si="13"/>
        <v>820.51511875163601</v>
      </c>
      <c r="AJ18" s="1">
        <v>5.0610000000000002E-2</v>
      </c>
      <c r="AK18" s="2">
        <v>2.3260000000000001</v>
      </c>
      <c r="AL18" s="5">
        <f t="shared" si="0"/>
        <v>23260</v>
      </c>
      <c r="AM18" s="2">
        <v>25.5</v>
      </c>
      <c r="AN18" s="2">
        <v>79.2</v>
      </c>
      <c r="AO18" s="2">
        <v>60.9</v>
      </c>
      <c r="AP18" s="2">
        <v>26.8</v>
      </c>
      <c r="AQ18" s="2">
        <v>67</v>
      </c>
      <c r="AR18" s="2">
        <v>22.9</v>
      </c>
      <c r="AS18" s="2">
        <v>5</v>
      </c>
      <c r="AT18" s="2">
        <v>18.3</v>
      </c>
      <c r="AU18" s="2">
        <v>100.7</v>
      </c>
      <c r="AV18" s="2">
        <v>82.9</v>
      </c>
      <c r="AW18" s="6">
        <v>78.7</v>
      </c>
      <c r="AX18" s="12"/>
      <c r="AY18" s="12"/>
      <c r="AZ18" s="12"/>
    </row>
    <row r="19" spans="1:52">
      <c r="B19" s="203"/>
      <c r="C19" s="101">
        <v>2140.8000000000002</v>
      </c>
      <c r="D19" s="177">
        <v>244369</v>
      </c>
      <c r="E19" s="131" t="s">
        <v>275</v>
      </c>
      <c r="F19" s="134" t="s">
        <v>54</v>
      </c>
      <c r="G19" s="4">
        <v>9.3386093018620002</v>
      </c>
      <c r="H19" s="4">
        <f t="shared" si="19"/>
        <v>4.9424589730104636</v>
      </c>
      <c r="I19" s="2">
        <f t="shared" si="1"/>
        <v>49424.589730104635</v>
      </c>
      <c r="J19" s="4">
        <v>65.818323128191835</v>
      </c>
      <c r="K19" s="4">
        <f t="shared" si="2"/>
        <v>30.766116963041991</v>
      </c>
      <c r="L19" s="2">
        <f t="shared" si="3"/>
        <v>307661.16963041993</v>
      </c>
      <c r="M19" s="4">
        <v>0.43386787623742074</v>
      </c>
      <c r="N19" s="4">
        <f t="shared" si="14"/>
        <v>0.26010813048309611</v>
      </c>
      <c r="O19" s="2">
        <f t="shared" si="4"/>
        <v>2601.081304830961</v>
      </c>
      <c r="P19" s="4">
        <v>4.3112101703097947</v>
      </c>
      <c r="Q19" s="4">
        <f t="shared" si="15"/>
        <v>3.3511467774835064</v>
      </c>
      <c r="R19" s="2">
        <f t="shared" si="5"/>
        <v>33511.467774835066</v>
      </c>
      <c r="S19" s="4">
        <v>4.1405569868097368E-2</v>
      </c>
      <c r="T19" s="4">
        <f t="shared" si="16"/>
        <v>3.2066957640046689E-2</v>
      </c>
      <c r="U19" s="2">
        <f t="shared" si="6"/>
        <v>320.66957640046689</v>
      </c>
      <c r="V19" s="4">
        <v>1.3606365990613025</v>
      </c>
      <c r="W19" s="4">
        <f t="shared" si="7"/>
        <v>0.82059993289387145</v>
      </c>
      <c r="X19" s="2">
        <f t="shared" si="8"/>
        <v>8205.9993289387148</v>
      </c>
      <c r="Y19" s="4">
        <v>3.4338155818472247</v>
      </c>
      <c r="Z19" s="4">
        <f t="shared" si="9"/>
        <v>2.4541479963462116</v>
      </c>
      <c r="AA19" s="2">
        <f t="shared" si="10"/>
        <v>24541.479963462116</v>
      </c>
      <c r="AB19" s="4">
        <v>3.7010453127761841E-5</v>
      </c>
      <c r="AC19" s="4">
        <f t="shared" si="17"/>
        <v>2.7456574757361397E-5</v>
      </c>
      <c r="AD19" s="4">
        <v>1.8727184181599545</v>
      </c>
      <c r="AE19" s="4">
        <f t="shared" si="18"/>
        <v>1.5546559220196678</v>
      </c>
      <c r="AF19" s="2">
        <f t="shared" si="11"/>
        <v>15546.559220196679</v>
      </c>
      <c r="AG19" s="4">
        <v>4.8636457641228419E-2</v>
      </c>
      <c r="AH19" s="4">
        <f t="shared" si="12"/>
        <v>2.1225922843784904E-2</v>
      </c>
      <c r="AI19" s="2">
        <f t="shared" si="13"/>
        <v>212.25922843784903</v>
      </c>
      <c r="AJ19" s="4">
        <v>5.3319999999999999E-2</v>
      </c>
      <c r="AK19" s="2">
        <v>2.3109999999999999</v>
      </c>
      <c r="AL19" s="5">
        <f t="shared" si="0"/>
        <v>23110</v>
      </c>
      <c r="AM19" s="2">
        <v>25.5</v>
      </c>
      <c r="AN19" s="2">
        <v>80.599999999999994</v>
      </c>
      <c r="AO19" s="2">
        <v>59.3</v>
      </c>
      <c r="AP19" s="2">
        <v>23.9</v>
      </c>
      <c r="AQ19" s="2">
        <v>61.1</v>
      </c>
      <c r="AR19" s="2">
        <v>22.9</v>
      </c>
      <c r="AS19" s="2">
        <v>4.8</v>
      </c>
      <c r="AT19" s="2">
        <v>10.4</v>
      </c>
      <c r="AU19" s="2">
        <v>103.4</v>
      </c>
      <c r="AV19" s="2">
        <v>107.7</v>
      </c>
      <c r="AW19" s="6">
        <v>76.3</v>
      </c>
      <c r="AX19" s="12"/>
      <c r="AY19" s="12"/>
      <c r="AZ19" s="12"/>
    </row>
    <row r="20" spans="1:52">
      <c r="A20" s="200" t="s">
        <v>126</v>
      </c>
      <c r="B20" s="203"/>
      <c r="C20" s="101">
        <v>2140.9</v>
      </c>
      <c r="D20" s="177">
        <v>244369</v>
      </c>
      <c r="E20" s="131" t="s">
        <v>276</v>
      </c>
      <c r="F20" s="134" t="s">
        <v>55</v>
      </c>
      <c r="G20" s="4">
        <v>9.0191340123680988</v>
      </c>
      <c r="H20" s="4">
        <f t="shared" si="19"/>
        <v>4.7733766760458165</v>
      </c>
      <c r="I20" s="2">
        <f t="shared" si="1"/>
        <v>47733.766760458166</v>
      </c>
      <c r="J20" s="4">
        <v>65.306183124211316</v>
      </c>
      <c r="K20" s="4">
        <f t="shared" si="2"/>
        <v>30.526722239581339</v>
      </c>
      <c r="L20" s="2">
        <f t="shared" si="3"/>
        <v>305267.22239581338</v>
      </c>
      <c r="M20" s="4">
        <v>0.41885384515503343</v>
      </c>
      <c r="N20" s="4">
        <f t="shared" si="14"/>
        <v>0.2511070687088941</v>
      </c>
      <c r="O20" s="2">
        <f t="shared" si="4"/>
        <v>2511.0706870889412</v>
      </c>
      <c r="P20" s="4">
        <v>4.2853778119638157</v>
      </c>
      <c r="Q20" s="4">
        <f t="shared" si="15"/>
        <v>3.3310670270175935</v>
      </c>
      <c r="R20" s="2">
        <f t="shared" si="5"/>
        <v>33310.670270175935</v>
      </c>
      <c r="S20" s="4">
        <v>4.3244385804199939E-2</v>
      </c>
      <c r="T20" s="4">
        <f t="shared" si="16"/>
        <v>3.3491047029920687E-2</v>
      </c>
      <c r="U20" s="2">
        <f t="shared" si="6"/>
        <v>334.91047029920685</v>
      </c>
      <c r="V20" s="4">
        <v>1.3500848073585172</v>
      </c>
      <c r="W20" s="4">
        <f t="shared" si="7"/>
        <v>0.81423614731792171</v>
      </c>
      <c r="X20" s="2">
        <f t="shared" si="8"/>
        <v>8142.3614731792168</v>
      </c>
      <c r="Y20" s="4">
        <v>3.6932755516160456</v>
      </c>
      <c r="Z20" s="4">
        <f t="shared" si="9"/>
        <v>2.6395840367399876</v>
      </c>
      <c r="AA20" s="2">
        <f t="shared" si="10"/>
        <v>26395.840367399876</v>
      </c>
      <c r="AB20" s="4">
        <v>0.34420450214944476</v>
      </c>
      <c r="AC20" s="4">
        <f t="shared" si="17"/>
        <v>0.25535155196458709</v>
      </c>
      <c r="AD20" s="4">
        <v>1.7878006045164163</v>
      </c>
      <c r="AE20" s="4">
        <f t="shared" si="18"/>
        <v>1.4841605498453483</v>
      </c>
      <c r="AF20" s="2">
        <f t="shared" si="11"/>
        <v>14841.605498453482</v>
      </c>
      <c r="AG20" s="4">
        <v>0.13863956709805453</v>
      </c>
      <c r="AH20" s="4">
        <f t="shared" si="12"/>
        <v>6.0505079872932951E-2</v>
      </c>
      <c r="AI20" s="2">
        <f t="shared" si="13"/>
        <v>605.05079872932947</v>
      </c>
      <c r="AJ20" s="4">
        <v>5.5070000000000001E-2</v>
      </c>
      <c r="AK20" s="2">
        <v>2.2770000000000001</v>
      </c>
      <c r="AL20" s="5">
        <f t="shared" si="0"/>
        <v>22770</v>
      </c>
      <c r="AM20" s="2">
        <v>25.5</v>
      </c>
      <c r="AN20" s="2">
        <v>81.3</v>
      </c>
      <c r="AO20" s="2">
        <v>61.4</v>
      </c>
      <c r="AP20" s="2">
        <v>31.7</v>
      </c>
      <c r="AQ20" s="2">
        <v>74.3</v>
      </c>
      <c r="AR20" s="2">
        <v>22.9</v>
      </c>
      <c r="AS20" s="2">
        <v>4.7</v>
      </c>
      <c r="AT20" s="2">
        <v>15.5</v>
      </c>
      <c r="AU20" s="2">
        <v>110.4</v>
      </c>
      <c r="AV20" s="2">
        <v>102.1</v>
      </c>
      <c r="AW20" s="6">
        <v>74.900000000000006</v>
      </c>
      <c r="AX20" s="12"/>
      <c r="AY20" s="12"/>
      <c r="AZ20" s="12"/>
    </row>
    <row r="21" spans="1:52">
      <c r="A21" s="200"/>
      <c r="B21" s="203"/>
      <c r="C21" s="101">
        <v>2141</v>
      </c>
      <c r="D21" s="177">
        <v>244369</v>
      </c>
      <c r="E21" s="131" t="s">
        <v>277</v>
      </c>
      <c r="F21" s="134" t="s">
        <v>56</v>
      </c>
      <c r="G21" s="4">
        <v>8.7037029753670154</v>
      </c>
      <c r="H21" s="4">
        <f t="shared" si="19"/>
        <v>4.6064347997129929</v>
      </c>
      <c r="I21" s="2">
        <f t="shared" si="1"/>
        <v>46064.347997129931</v>
      </c>
      <c r="J21" s="4">
        <v>67.583345689501343</v>
      </c>
      <c r="K21" s="4">
        <f t="shared" si="2"/>
        <v>31.591159109100509</v>
      </c>
      <c r="L21" s="2">
        <f t="shared" si="3"/>
        <v>315911.59109100507</v>
      </c>
      <c r="M21" s="4">
        <v>0.39020156778056109</v>
      </c>
      <c r="N21" s="4">
        <f t="shared" si="14"/>
        <v>0.23392974190012417</v>
      </c>
      <c r="O21" s="2">
        <f t="shared" si="4"/>
        <v>2339.2974190012415</v>
      </c>
      <c r="P21" s="4">
        <v>4.237283793923317</v>
      </c>
      <c r="Q21" s="4">
        <f t="shared" si="15"/>
        <v>3.2936830658545335</v>
      </c>
      <c r="R21" s="2">
        <f t="shared" si="5"/>
        <v>32936.830658545332</v>
      </c>
      <c r="S21" s="4">
        <v>4.237023197132448E-2</v>
      </c>
      <c r="T21" s="4">
        <f t="shared" si="16"/>
        <v>3.2814049852511962E-2</v>
      </c>
      <c r="U21" s="2">
        <f t="shared" si="6"/>
        <v>328.1404985251196</v>
      </c>
      <c r="V21" s="4">
        <v>1.2549844705751432</v>
      </c>
      <c r="W21" s="4">
        <f t="shared" si="7"/>
        <v>0.75688113420386882</v>
      </c>
      <c r="X21" s="2">
        <f t="shared" si="8"/>
        <v>7568.8113420386881</v>
      </c>
      <c r="Y21" s="4">
        <v>3.5053208982532422</v>
      </c>
      <c r="Z21" s="4">
        <f t="shared" si="9"/>
        <v>2.5052528459815924</v>
      </c>
      <c r="AA21" s="2">
        <f t="shared" si="10"/>
        <v>25052.528459815923</v>
      </c>
      <c r="AB21" s="4">
        <v>3.084184374050832E-5</v>
      </c>
      <c r="AC21" s="4">
        <f t="shared" si="17"/>
        <v>2.28803301973335E-5</v>
      </c>
      <c r="AD21" s="4">
        <v>1.6920130312820325</v>
      </c>
      <c r="AE21" s="4">
        <f t="shared" si="18"/>
        <v>1.4046415380490922</v>
      </c>
      <c r="AF21" s="2">
        <f t="shared" si="11"/>
        <v>14046.415380490922</v>
      </c>
      <c r="AG21" s="4">
        <v>0.11650273565571977</v>
      </c>
      <c r="AH21" s="4">
        <f t="shared" si="12"/>
        <v>5.0844123894869218E-2</v>
      </c>
      <c r="AI21" s="2">
        <f t="shared" si="13"/>
        <v>508.44123894869216</v>
      </c>
      <c r="AJ21" s="4">
        <v>4.3569999999999998E-2</v>
      </c>
      <c r="AK21" s="2">
        <v>2.4359999999999999</v>
      </c>
      <c r="AL21" s="5">
        <f t="shared" si="0"/>
        <v>24360</v>
      </c>
      <c r="AM21" s="2">
        <v>25.5</v>
      </c>
      <c r="AN21" s="2">
        <v>82.5</v>
      </c>
      <c r="AO21" s="2">
        <v>65.599999999999994</v>
      </c>
      <c r="AP21" s="2">
        <v>38.200000000000003</v>
      </c>
      <c r="AQ21" s="2">
        <v>82.2</v>
      </c>
      <c r="AR21" s="2">
        <v>22.9</v>
      </c>
      <c r="AS21" s="2">
        <v>5.4</v>
      </c>
      <c r="AT21" s="2">
        <v>16.5</v>
      </c>
      <c r="AU21" s="2">
        <v>133.1</v>
      </c>
      <c r="AV21" s="2">
        <v>92.8</v>
      </c>
      <c r="AW21" s="6">
        <v>70.3</v>
      </c>
      <c r="AX21" s="12"/>
      <c r="AY21" s="12"/>
      <c r="AZ21" s="12"/>
    </row>
    <row r="22" spans="1:52">
      <c r="A22" s="200"/>
      <c r="B22" s="203"/>
      <c r="C22" s="101">
        <v>2141.0300000000002</v>
      </c>
      <c r="D22" s="177">
        <v>244369</v>
      </c>
      <c r="E22" s="131" t="s">
        <v>278</v>
      </c>
      <c r="F22" s="134" t="s">
        <v>57</v>
      </c>
      <c r="G22" s="4">
        <v>7.8146123572465642</v>
      </c>
      <c r="H22" s="4">
        <f t="shared" si="19"/>
        <v>4.1358835900727442</v>
      </c>
      <c r="I22" s="2">
        <f t="shared" si="1"/>
        <v>41358.835900727441</v>
      </c>
      <c r="J22" s="4">
        <v>67.080859165854832</v>
      </c>
      <c r="K22" s="4">
        <f t="shared" si="2"/>
        <v>31.356276808487184</v>
      </c>
      <c r="L22" s="2">
        <f t="shared" si="3"/>
        <v>313562.76808487182</v>
      </c>
      <c r="M22" s="4">
        <v>0.40022388872001236</v>
      </c>
      <c r="N22" s="4">
        <f t="shared" si="14"/>
        <v>0.2399382235265346</v>
      </c>
      <c r="O22" s="2">
        <f t="shared" si="4"/>
        <v>2399.382235265346</v>
      </c>
      <c r="P22" s="4">
        <v>4.2212978260549416</v>
      </c>
      <c r="Q22" s="4">
        <f t="shared" si="15"/>
        <v>3.2812570131707663</v>
      </c>
      <c r="R22" s="2">
        <f t="shared" si="5"/>
        <v>32812.57013170766</v>
      </c>
      <c r="S22" s="4">
        <v>4.2338079304624202E-2</v>
      </c>
      <c r="T22" s="4">
        <f t="shared" si="16"/>
        <v>3.2789148898259263E-2</v>
      </c>
      <c r="U22" s="2">
        <f t="shared" si="6"/>
        <v>327.89148898259265</v>
      </c>
      <c r="V22" s="4">
        <v>1.2168464421080036</v>
      </c>
      <c r="W22" s="4">
        <f t="shared" si="7"/>
        <v>0.73388008923533699</v>
      </c>
      <c r="X22" s="2">
        <f t="shared" si="8"/>
        <v>7338.8008923533698</v>
      </c>
      <c r="Y22" s="4">
        <v>3.7404462735882777</v>
      </c>
      <c r="Z22" s="4">
        <f t="shared" si="9"/>
        <v>2.6732969517335423</v>
      </c>
      <c r="AA22" s="2">
        <f t="shared" si="10"/>
        <v>26732.969517335423</v>
      </c>
      <c r="AB22" s="4">
        <v>3.0841541674023837E-5</v>
      </c>
      <c r="AC22" s="4">
        <f t="shared" si="17"/>
        <v>2.2880106106291323E-5</v>
      </c>
      <c r="AD22" s="4">
        <v>1.5769885436644064</v>
      </c>
      <c r="AE22" s="4">
        <f t="shared" si="18"/>
        <v>1.3091528094084437</v>
      </c>
      <c r="AF22" s="2">
        <f t="shared" si="11"/>
        <v>13091.528094084437</v>
      </c>
      <c r="AG22" s="4">
        <v>6.6042787081391399E-2</v>
      </c>
      <c r="AH22" s="4">
        <f t="shared" si="12"/>
        <v>2.8822393138060832E-2</v>
      </c>
      <c r="AI22" s="2">
        <f t="shared" si="13"/>
        <v>288.22393138060829</v>
      </c>
      <c r="AJ22" s="4">
        <v>3.3610000000000001E-2</v>
      </c>
      <c r="AK22" s="2">
        <v>2.2240000000000002</v>
      </c>
      <c r="AL22" s="5">
        <f t="shared" si="0"/>
        <v>22240.000000000004</v>
      </c>
      <c r="AM22" s="2">
        <v>25.5</v>
      </c>
      <c r="AN22" s="2">
        <v>73.8</v>
      </c>
      <c r="AO22" s="2">
        <v>53.7</v>
      </c>
      <c r="AP22" s="2">
        <v>29.6</v>
      </c>
      <c r="AQ22" s="2">
        <v>64.900000000000006</v>
      </c>
      <c r="AR22" s="2">
        <v>22.9</v>
      </c>
      <c r="AS22" s="2">
        <v>4.0999999999999996</v>
      </c>
      <c r="AT22" s="2">
        <v>13</v>
      </c>
      <c r="AU22" s="2">
        <v>93.8</v>
      </c>
      <c r="AV22" s="2">
        <v>67.5</v>
      </c>
      <c r="AW22" s="6">
        <v>72.099999999999994</v>
      </c>
      <c r="AX22" s="12"/>
      <c r="AY22" s="12"/>
      <c r="AZ22" s="12"/>
    </row>
    <row r="23" spans="1:52">
      <c r="A23" s="200"/>
      <c r="B23" s="203"/>
      <c r="C23" s="101">
        <v>2141.14</v>
      </c>
      <c r="D23" s="177">
        <v>244369</v>
      </c>
      <c r="E23" s="131" t="s">
        <v>279</v>
      </c>
      <c r="F23" s="134" t="s">
        <v>58</v>
      </c>
      <c r="G23" s="4">
        <v>10.479908469302096</v>
      </c>
      <c r="H23" s="4">
        <f t="shared" si="19"/>
        <v>5.5464915573781344</v>
      </c>
      <c r="I23" s="2">
        <f t="shared" si="1"/>
        <v>55464.915573781342</v>
      </c>
      <c r="J23" s="4">
        <v>65.336893975190975</v>
      </c>
      <c r="K23" s="4">
        <f t="shared" si="2"/>
        <v>30.541077719763269</v>
      </c>
      <c r="L23" s="2">
        <f t="shared" si="3"/>
        <v>305410.77719763271</v>
      </c>
      <c r="M23" s="4">
        <v>0.46137759720397364</v>
      </c>
      <c r="N23" s="4">
        <f t="shared" si="14"/>
        <v>0.27660048329975423</v>
      </c>
      <c r="O23" s="2">
        <f t="shared" si="4"/>
        <v>2766.0048329975425</v>
      </c>
      <c r="P23" s="4">
        <v>5.1013511685858788</v>
      </c>
      <c r="Q23" s="4">
        <f t="shared" si="15"/>
        <v>3.965331276853489</v>
      </c>
      <c r="R23" s="2">
        <f t="shared" si="5"/>
        <v>39653.312768534888</v>
      </c>
      <c r="S23" s="4">
        <v>2.9887016847154731E-2</v>
      </c>
      <c r="T23" s="4">
        <f t="shared" si="16"/>
        <v>2.3146299067447453E-2</v>
      </c>
      <c r="U23" s="2">
        <f t="shared" si="6"/>
        <v>231.46299067447453</v>
      </c>
      <c r="V23" s="4">
        <v>1.2761826715004732</v>
      </c>
      <c r="W23" s="4">
        <f t="shared" si="7"/>
        <v>0.7696657691819353</v>
      </c>
      <c r="X23" s="2">
        <f t="shared" si="8"/>
        <v>7696.6576918193532</v>
      </c>
      <c r="Y23" s="4">
        <v>2.2913527208892934</v>
      </c>
      <c r="Z23" s="4">
        <f t="shared" si="9"/>
        <v>1.6376297896195779</v>
      </c>
      <c r="AA23" s="2">
        <f t="shared" si="10"/>
        <v>16376.29789619578</v>
      </c>
      <c r="AB23" s="4">
        <v>0.25907494432237388</v>
      </c>
      <c r="AC23" s="4">
        <f t="shared" si="17"/>
        <v>0.19219733819499626</v>
      </c>
      <c r="AD23" s="4">
        <v>2.0453481010228525</v>
      </c>
      <c r="AE23" s="4">
        <f t="shared" si="18"/>
        <v>1.6979661795451313</v>
      </c>
      <c r="AF23" s="2">
        <f t="shared" si="11"/>
        <v>16979.661795451313</v>
      </c>
      <c r="AG23" s="4">
        <v>3.698128605646421E-2</v>
      </c>
      <c r="AH23" s="4">
        <f t="shared" si="12"/>
        <v>1.613937286076211E-2</v>
      </c>
      <c r="AI23" s="2">
        <f t="shared" si="13"/>
        <v>161.39372860762109</v>
      </c>
      <c r="AJ23" s="4">
        <v>3.4410000000000003E-2</v>
      </c>
      <c r="AK23" s="2">
        <v>3.0110000000000001</v>
      </c>
      <c r="AL23" s="5">
        <f t="shared" si="0"/>
        <v>30110</v>
      </c>
      <c r="AM23" s="2">
        <v>25.5</v>
      </c>
      <c r="AN23" s="2">
        <v>89.9</v>
      </c>
      <c r="AO23" s="2">
        <v>63.3</v>
      </c>
      <c r="AP23" s="2">
        <v>21.2</v>
      </c>
      <c r="AQ23" s="2">
        <v>68.900000000000006</v>
      </c>
      <c r="AR23" s="2">
        <v>22.9</v>
      </c>
      <c r="AS23" s="2">
        <v>5.0999999999999996</v>
      </c>
      <c r="AT23" s="2">
        <v>11.2</v>
      </c>
      <c r="AU23" s="2">
        <v>113.5</v>
      </c>
      <c r="AV23" s="2">
        <v>71.099999999999994</v>
      </c>
      <c r="AW23" s="6">
        <v>77.599999999999994</v>
      </c>
      <c r="AX23" s="12"/>
      <c r="AY23" s="12"/>
      <c r="AZ23" s="12"/>
    </row>
    <row r="24" spans="1:52">
      <c r="A24" s="200"/>
      <c r="B24" s="203"/>
      <c r="C24" s="101">
        <v>2141.3200000000002</v>
      </c>
      <c r="D24" s="177">
        <v>244369</v>
      </c>
      <c r="E24" s="131" t="s">
        <v>280</v>
      </c>
      <c r="F24" s="134" t="s">
        <v>59</v>
      </c>
      <c r="G24" s="4">
        <v>8.9389587332973992</v>
      </c>
      <c r="H24" s="4">
        <f t="shared" si="19"/>
        <v>4.7309439095976487</v>
      </c>
      <c r="I24" s="2">
        <f t="shared" si="1"/>
        <v>47309.439095976486</v>
      </c>
      <c r="J24" s="4">
        <v>65.803322632300805</v>
      </c>
      <c r="K24" s="4">
        <f t="shared" si="2"/>
        <v>30.759105131242691</v>
      </c>
      <c r="L24" s="2">
        <f t="shared" si="3"/>
        <v>307591.05131242692</v>
      </c>
      <c r="M24" s="4">
        <v>0.41303694272255531</v>
      </c>
      <c r="N24" s="4">
        <f t="shared" si="14"/>
        <v>0.24761977753159914</v>
      </c>
      <c r="O24" s="2">
        <f t="shared" si="4"/>
        <v>2476.1977753159913</v>
      </c>
      <c r="P24" s="4">
        <v>4.8300922937215907</v>
      </c>
      <c r="Q24" s="4">
        <f t="shared" si="15"/>
        <v>3.7544790408327295</v>
      </c>
      <c r="R24" s="2">
        <f t="shared" si="5"/>
        <v>37544.790408327295</v>
      </c>
      <c r="S24" s="4">
        <v>3.2731562987900427E-2</v>
      </c>
      <c r="T24" s="4">
        <f t="shared" si="16"/>
        <v>2.5349286271609366E-2</v>
      </c>
      <c r="U24" s="2">
        <f t="shared" si="6"/>
        <v>253.49286271609367</v>
      </c>
      <c r="V24" s="4">
        <v>1.1373978324360694</v>
      </c>
      <c r="W24" s="4">
        <f t="shared" si="7"/>
        <v>0.68596463274219344</v>
      </c>
      <c r="X24" s="2">
        <f t="shared" si="8"/>
        <v>6859.6463274219341</v>
      </c>
      <c r="Y24" s="4">
        <v>2.8248816977079159</v>
      </c>
      <c r="Z24" s="4">
        <f t="shared" si="9"/>
        <v>2.0189429493518474</v>
      </c>
      <c r="AA24" s="2">
        <f t="shared" si="10"/>
        <v>20189.429493518473</v>
      </c>
      <c r="AB24" s="4">
        <v>3.0840999617194964E-5</v>
      </c>
      <c r="AC24" s="4">
        <f t="shared" si="17"/>
        <v>2.2879703976012255E-5</v>
      </c>
      <c r="AD24" s="4">
        <v>1.7195681365825106</v>
      </c>
      <c r="AE24" s="4">
        <f t="shared" si="18"/>
        <v>1.4275166842653371</v>
      </c>
      <c r="AF24" s="2">
        <f t="shared" si="11"/>
        <v>14275.166842653371</v>
      </c>
      <c r="AG24" s="4">
        <v>3.0259622608739987E-3</v>
      </c>
      <c r="AH24" s="4">
        <f t="shared" si="12"/>
        <v>1.3205904498906304E-3</v>
      </c>
      <c r="AI24" s="2">
        <f t="shared" si="13"/>
        <v>13.205904498906303</v>
      </c>
      <c r="AJ24" s="4">
        <v>4.002E-2</v>
      </c>
      <c r="AK24" s="2">
        <v>3.024</v>
      </c>
      <c r="AL24" s="5">
        <f t="shared" si="0"/>
        <v>30240</v>
      </c>
      <c r="AM24" s="2">
        <v>25.5</v>
      </c>
      <c r="AN24" s="2">
        <v>75.400000000000006</v>
      </c>
      <c r="AO24" s="2">
        <v>55.6</v>
      </c>
      <c r="AP24" s="2">
        <v>18.2</v>
      </c>
      <c r="AQ24" s="2">
        <v>66.3</v>
      </c>
      <c r="AR24" s="2">
        <v>22.9</v>
      </c>
      <c r="AS24" s="2">
        <v>3.9</v>
      </c>
      <c r="AT24" s="2">
        <v>10.1</v>
      </c>
      <c r="AU24" s="2">
        <v>112.2</v>
      </c>
      <c r="AV24" s="2">
        <v>84.8</v>
      </c>
      <c r="AW24" s="6">
        <v>69.7</v>
      </c>
      <c r="AX24" s="12"/>
      <c r="AY24" s="12"/>
      <c r="AZ24" s="12"/>
    </row>
    <row r="25" spans="1:52">
      <c r="A25" s="200"/>
      <c r="B25" s="203"/>
      <c r="C25" s="101">
        <v>2141.4</v>
      </c>
      <c r="D25" s="177">
        <v>244369</v>
      </c>
      <c r="E25" s="131" t="s">
        <v>281</v>
      </c>
      <c r="F25" s="134" t="s">
        <v>60</v>
      </c>
      <c r="G25" s="4">
        <v>8.3932171682946795</v>
      </c>
      <c r="H25" s="4">
        <f t="shared" si="19"/>
        <v>4.442110186319959</v>
      </c>
      <c r="I25" s="2">
        <f t="shared" si="1"/>
        <v>44421.10186319959</v>
      </c>
      <c r="J25" s="4">
        <v>65.463734387703227</v>
      </c>
      <c r="K25" s="4">
        <f t="shared" si="2"/>
        <v>30.600368002187999</v>
      </c>
      <c r="L25" s="2">
        <f t="shared" si="3"/>
        <v>306003.68002187996</v>
      </c>
      <c r="M25" s="4">
        <v>0.39182606157334648</v>
      </c>
      <c r="N25" s="4">
        <f t="shared" si="14"/>
        <v>0.23490364217383694</v>
      </c>
      <c r="O25" s="2">
        <f t="shared" si="4"/>
        <v>2349.0364217383694</v>
      </c>
      <c r="P25" s="4">
        <v>4.7034341409477127</v>
      </c>
      <c r="Q25" s="4">
        <f t="shared" si="15"/>
        <v>3.6560263921000664</v>
      </c>
      <c r="R25" s="2">
        <f t="shared" si="5"/>
        <v>36560.263921000667</v>
      </c>
      <c r="S25" s="4">
        <v>5.3412445714784519E-2</v>
      </c>
      <c r="T25" s="4">
        <f t="shared" si="16"/>
        <v>4.1365802708272018E-2</v>
      </c>
      <c r="U25" s="2">
        <f t="shared" si="6"/>
        <v>413.6580270827202</v>
      </c>
      <c r="V25" s="4">
        <v>1.3502337481524407</v>
      </c>
      <c r="W25" s="4">
        <f t="shared" si="7"/>
        <v>0.81432597351073699</v>
      </c>
      <c r="X25" s="2">
        <f t="shared" si="8"/>
        <v>8143.25973510737</v>
      </c>
      <c r="Y25" s="4">
        <v>3.9563571821131864</v>
      </c>
      <c r="Z25" s="4">
        <f t="shared" si="9"/>
        <v>2.8276084780562942</v>
      </c>
      <c r="AA25" s="2">
        <f t="shared" si="10"/>
        <v>28276.084780562942</v>
      </c>
      <c r="AB25" s="4">
        <v>3.0840336282154293E-5</v>
      </c>
      <c r="AC25" s="4">
        <f t="shared" si="17"/>
        <v>2.2879211874278981E-5</v>
      </c>
      <c r="AD25" s="4">
        <v>1.6394887706710271</v>
      </c>
      <c r="AE25" s="4">
        <f t="shared" si="18"/>
        <v>1.3610379978602598</v>
      </c>
      <c r="AF25" s="2">
        <f t="shared" si="11"/>
        <v>13610.379978602597</v>
      </c>
      <c r="AG25" s="4">
        <v>3.4041343250345176E-3</v>
      </c>
      <c r="AH25" s="4">
        <f t="shared" si="12"/>
        <v>1.4856323021315641E-3</v>
      </c>
      <c r="AI25" s="2">
        <f t="shared" si="13"/>
        <v>14.856323021315641</v>
      </c>
      <c r="AJ25" s="4">
        <v>4.0149999999999998E-2</v>
      </c>
      <c r="AK25" s="2">
        <v>2.81</v>
      </c>
      <c r="AL25" s="5">
        <f t="shared" si="0"/>
        <v>28100</v>
      </c>
      <c r="AM25" s="2">
        <v>25.5</v>
      </c>
      <c r="AN25" s="2">
        <v>68.400000000000006</v>
      </c>
      <c r="AO25" s="2">
        <v>53</v>
      </c>
      <c r="AP25" s="2">
        <v>15.1</v>
      </c>
      <c r="AQ25" s="2">
        <v>64.900000000000006</v>
      </c>
      <c r="AR25" s="2">
        <v>22.9</v>
      </c>
      <c r="AS25" s="2">
        <v>4.8</v>
      </c>
      <c r="AT25" s="2">
        <v>7.1</v>
      </c>
      <c r="AU25" s="2">
        <v>125.6</v>
      </c>
      <c r="AV25" s="2">
        <v>70.7</v>
      </c>
      <c r="AW25" s="6">
        <v>66.2</v>
      </c>
      <c r="AX25" s="12"/>
      <c r="AY25" s="12"/>
      <c r="AZ25" s="12"/>
    </row>
    <row r="26" spans="1:52">
      <c r="A26" s="200"/>
      <c r="B26" s="203"/>
      <c r="C26" s="101">
        <v>2141.5</v>
      </c>
      <c r="D26" s="177">
        <v>244369</v>
      </c>
      <c r="E26" s="131" t="s">
        <v>282</v>
      </c>
      <c r="F26" s="134" t="s">
        <v>61</v>
      </c>
      <c r="G26" s="4">
        <v>11.670762875183751</v>
      </c>
      <c r="H26" s="4">
        <f t="shared" si="19"/>
        <v>6.1767512516909999</v>
      </c>
      <c r="I26" s="2">
        <f t="shared" si="1"/>
        <v>61767.512516909999</v>
      </c>
      <c r="J26" s="4">
        <v>63.285313349753466</v>
      </c>
      <c r="K26" s="4">
        <f t="shared" si="2"/>
        <v>29.582086872208762</v>
      </c>
      <c r="L26" s="2">
        <f t="shared" si="3"/>
        <v>295820.86872208765</v>
      </c>
      <c r="M26" s="4">
        <v>0.51146868666934187</v>
      </c>
      <c r="N26" s="4">
        <f t="shared" si="14"/>
        <v>0.30663059234513712</v>
      </c>
      <c r="O26" s="2">
        <f t="shared" si="4"/>
        <v>3066.3059234513712</v>
      </c>
      <c r="P26" s="4">
        <v>5.4905249431407288</v>
      </c>
      <c r="Q26" s="4">
        <f t="shared" si="15"/>
        <v>4.2678399435527199</v>
      </c>
      <c r="R26" s="2">
        <f t="shared" si="5"/>
        <v>42678.399435527201</v>
      </c>
      <c r="S26" s="4">
        <v>5.1670983470570614E-2</v>
      </c>
      <c r="T26" s="4">
        <f t="shared" si="16"/>
        <v>4.0017109858618116E-2</v>
      </c>
      <c r="U26" s="2">
        <f t="shared" si="6"/>
        <v>400.17109858618119</v>
      </c>
      <c r="V26" s="4">
        <v>1.6376279325497469</v>
      </c>
      <c r="W26" s="4">
        <f t="shared" si="7"/>
        <v>0.98765340612075236</v>
      </c>
      <c r="X26" s="2">
        <f t="shared" si="8"/>
        <v>9876.5340612075233</v>
      </c>
      <c r="Y26" s="4">
        <v>2.2048637135524363</v>
      </c>
      <c r="Z26" s="4">
        <f t="shared" si="9"/>
        <v>1.5758160960759262</v>
      </c>
      <c r="AA26" s="2">
        <f t="shared" si="10"/>
        <v>15758.160960759262</v>
      </c>
      <c r="AB26" s="4">
        <v>2.3631970190495838E-5</v>
      </c>
      <c r="AC26" s="4">
        <f t="shared" si="17"/>
        <v>1.7531613405521241E-5</v>
      </c>
      <c r="AD26" s="4">
        <v>2.2049779875065547</v>
      </c>
      <c r="AE26" s="4">
        <f t="shared" si="18"/>
        <v>1.8304845261084415</v>
      </c>
      <c r="AF26" s="2">
        <f t="shared" si="11"/>
        <v>18304.845261084414</v>
      </c>
      <c r="AG26" s="4">
        <v>0.24272247984814882</v>
      </c>
      <c r="AH26" s="4">
        <f t="shared" si="12"/>
        <v>0.10592894465532911</v>
      </c>
      <c r="AI26" s="2">
        <f t="shared" si="13"/>
        <v>1059.2894465532911</v>
      </c>
      <c r="AJ26" s="4">
        <v>4.4260000000000001E-2</v>
      </c>
      <c r="AK26" s="2">
        <v>3.18</v>
      </c>
      <c r="AL26" s="5">
        <f t="shared" si="0"/>
        <v>31800</v>
      </c>
      <c r="AM26" s="2">
        <v>25.5</v>
      </c>
      <c r="AN26" s="2">
        <v>106.9</v>
      </c>
      <c r="AO26" s="2">
        <v>89.1</v>
      </c>
      <c r="AP26" s="2">
        <v>48.4</v>
      </c>
      <c r="AQ26" s="2">
        <v>103.2</v>
      </c>
      <c r="AR26" s="2">
        <v>22.9</v>
      </c>
      <c r="AS26" s="2">
        <v>6.6</v>
      </c>
      <c r="AT26" s="2">
        <v>29.7</v>
      </c>
      <c r="AU26" s="2">
        <v>167.2</v>
      </c>
      <c r="AV26" s="2">
        <v>85.4</v>
      </c>
      <c r="AW26" s="6">
        <v>85.3</v>
      </c>
      <c r="AX26" s="12"/>
      <c r="AY26" s="12"/>
      <c r="AZ26" s="12"/>
    </row>
    <row r="27" spans="1:52">
      <c r="A27" s="200"/>
      <c r="B27" s="203"/>
      <c r="C27" s="101">
        <v>2141.6</v>
      </c>
      <c r="D27" s="177">
        <v>244369</v>
      </c>
      <c r="E27" s="131" t="s">
        <v>283</v>
      </c>
      <c r="F27" s="134" t="s">
        <v>62</v>
      </c>
      <c r="G27" s="4">
        <v>10.464112169739064</v>
      </c>
      <c r="H27" s="4">
        <f t="shared" si="19"/>
        <v>5.5381313658343991</v>
      </c>
      <c r="I27" s="2">
        <f t="shared" si="1"/>
        <v>55381.313658343992</v>
      </c>
      <c r="J27" s="4">
        <v>63.826231373028001</v>
      </c>
      <c r="K27" s="4">
        <f t="shared" si="2"/>
        <v>29.834933593008209</v>
      </c>
      <c r="L27" s="2">
        <f t="shared" si="3"/>
        <v>298349.33593008207</v>
      </c>
      <c r="M27" s="4">
        <v>0.47353476945613709</v>
      </c>
      <c r="N27" s="4">
        <f t="shared" si="14"/>
        <v>0.28388882963664874</v>
      </c>
      <c r="O27" s="2">
        <f t="shared" si="4"/>
        <v>2838.8882963664873</v>
      </c>
      <c r="P27" s="4">
        <v>4.7067755344304221</v>
      </c>
      <c r="Q27" s="4">
        <f t="shared" si="15"/>
        <v>3.6586236906681111</v>
      </c>
      <c r="R27" s="2">
        <f t="shared" si="5"/>
        <v>36586.236906681108</v>
      </c>
      <c r="S27" s="4">
        <v>4.1918471511345229E-2</v>
      </c>
      <c r="T27" s="4">
        <f t="shared" si="16"/>
        <v>3.2464179446676428E-2</v>
      </c>
      <c r="U27" s="2">
        <f t="shared" si="6"/>
        <v>324.64179446676428</v>
      </c>
      <c r="V27" s="4">
        <v>1.396140477044636</v>
      </c>
      <c r="W27" s="4">
        <f t="shared" si="7"/>
        <v>0.8420123217056199</v>
      </c>
      <c r="X27" s="2">
        <f t="shared" si="8"/>
        <v>8420.1232170561998</v>
      </c>
      <c r="Y27" s="4">
        <v>2.3793926688754561</v>
      </c>
      <c r="Z27" s="4">
        <f t="shared" si="9"/>
        <v>1.7005519404452885</v>
      </c>
      <c r="AA27" s="2">
        <f t="shared" si="10"/>
        <v>17005.519404452883</v>
      </c>
      <c r="AB27" s="4">
        <v>2.3625033448892214E-5</v>
      </c>
      <c r="AC27" s="4">
        <f t="shared" si="17"/>
        <v>1.7526467314395176E-5</v>
      </c>
      <c r="AD27" s="4">
        <v>2.04959211081496</v>
      </c>
      <c r="AE27" s="4">
        <f t="shared" si="18"/>
        <v>1.7014893867141472</v>
      </c>
      <c r="AF27" s="2">
        <f t="shared" si="11"/>
        <v>17014.893867141473</v>
      </c>
      <c r="AG27" s="4">
        <v>0.13824717529670272</v>
      </c>
      <c r="AH27" s="4">
        <f t="shared" si="12"/>
        <v>6.0333832242986996E-2</v>
      </c>
      <c r="AI27" s="2">
        <f t="shared" si="13"/>
        <v>603.33832242987</v>
      </c>
      <c r="AJ27" s="4">
        <v>3.4419999999999999E-2</v>
      </c>
      <c r="AK27" s="2">
        <v>2.6259999999999999</v>
      </c>
      <c r="AL27" s="5">
        <f t="shared" si="0"/>
        <v>26260</v>
      </c>
      <c r="AM27" s="2">
        <v>25.5</v>
      </c>
      <c r="AN27" s="2">
        <v>89.1</v>
      </c>
      <c r="AO27" s="2">
        <v>78.3</v>
      </c>
      <c r="AP27" s="2">
        <v>43.5</v>
      </c>
      <c r="AQ27" s="2">
        <v>92.8</v>
      </c>
      <c r="AR27" s="2">
        <v>22.9</v>
      </c>
      <c r="AS27" s="2">
        <v>5.4</v>
      </c>
      <c r="AT27" s="2">
        <v>19</v>
      </c>
      <c r="AU27" s="2">
        <v>158.69999999999999</v>
      </c>
      <c r="AV27" s="2">
        <v>70.5</v>
      </c>
      <c r="AW27" s="6">
        <v>80.7</v>
      </c>
      <c r="AX27" s="12"/>
      <c r="AY27" s="12"/>
      <c r="AZ27" s="12"/>
    </row>
    <row r="28" spans="1:52">
      <c r="A28" s="200"/>
      <c r="B28" s="203"/>
      <c r="C28" s="101">
        <v>2141.6999999999998</v>
      </c>
      <c r="D28" s="177">
        <v>244369</v>
      </c>
      <c r="E28" s="131" t="s">
        <v>284</v>
      </c>
      <c r="F28" s="134" t="s">
        <v>63</v>
      </c>
      <c r="G28" s="4">
        <v>6.2158292930219643</v>
      </c>
      <c r="H28" s="4">
        <f t="shared" si="19"/>
        <v>3.2897276533318744</v>
      </c>
      <c r="I28" s="2">
        <f t="shared" si="1"/>
        <v>32897.276533318742</v>
      </c>
      <c r="J28" s="4">
        <v>46.624567163203885</v>
      </c>
      <c r="K28" s="4">
        <f t="shared" si="2"/>
        <v>21.794187674768025</v>
      </c>
      <c r="L28" s="2">
        <f t="shared" si="3"/>
        <v>217941.87674768025</v>
      </c>
      <c r="M28" s="4">
        <v>0.27791670995436069</v>
      </c>
      <c r="N28" s="4">
        <f t="shared" si="14"/>
        <v>0.16661384678473878</v>
      </c>
      <c r="O28" s="2">
        <f t="shared" si="4"/>
        <v>1666.1384678473878</v>
      </c>
      <c r="P28" s="4">
        <v>6.3622257262294761</v>
      </c>
      <c r="Q28" s="4">
        <f t="shared" si="15"/>
        <v>4.9454216792554337</v>
      </c>
      <c r="R28" s="2">
        <f t="shared" si="5"/>
        <v>49454.21679255434</v>
      </c>
      <c r="S28" s="4">
        <v>0.50422623577243675</v>
      </c>
      <c r="T28" s="4">
        <f t="shared" si="16"/>
        <v>0.3905030505563214</v>
      </c>
      <c r="U28" s="2">
        <f t="shared" si="6"/>
        <v>3905.0305055632139</v>
      </c>
      <c r="V28" s="4">
        <v>3.7391422480264382</v>
      </c>
      <c r="W28" s="4">
        <f t="shared" si="7"/>
        <v>2.2550766897847447</v>
      </c>
      <c r="X28" s="2">
        <f t="shared" si="8"/>
        <v>22550.766897847447</v>
      </c>
      <c r="Y28" s="4">
        <v>12.775861894733527</v>
      </c>
      <c r="Z28" s="4">
        <f t="shared" si="9"/>
        <v>9.130908496166052</v>
      </c>
      <c r="AA28" s="2">
        <f t="shared" si="10"/>
        <v>91309.084961660526</v>
      </c>
      <c r="AB28" s="4">
        <v>2.3630615229360562E-5</v>
      </c>
      <c r="AC28" s="4">
        <f t="shared" si="17"/>
        <v>1.7530608214053425E-5</v>
      </c>
      <c r="AD28" s="4">
        <v>0.98147869073058291</v>
      </c>
      <c r="AE28" s="4">
        <f t="shared" si="18"/>
        <v>0.81478434989690074</v>
      </c>
      <c r="AF28" s="2">
        <f t="shared" si="11"/>
        <v>8147.8434989690077</v>
      </c>
      <c r="AG28" s="4">
        <v>9.0182503262248011E-4</v>
      </c>
      <c r="AH28" s="4">
        <f t="shared" si="12"/>
        <v>3.9357448073710274E-4</v>
      </c>
      <c r="AI28" s="2">
        <f t="shared" si="13"/>
        <v>3.9357448073710275</v>
      </c>
      <c r="AJ28" s="4">
        <v>3.5459999999999998E-2</v>
      </c>
      <c r="AK28" s="2">
        <v>1.9950000000000001</v>
      </c>
      <c r="AL28" s="5">
        <f t="shared" si="0"/>
        <v>19950</v>
      </c>
      <c r="AM28" s="2">
        <v>25.5</v>
      </c>
      <c r="AN28" s="2">
        <v>59.2</v>
      </c>
      <c r="AO28" s="2">
        <v>43.9</v>
      </c>
      <c r="AP28" s="2">
        <v>12.2</v>
      </c>
      <c r="AQ28" s="2">
        <v>57.1</v>
      </c>
      <c r="AR28" s="2">
        <v>22.9</v>
      </c>
      <c r="AS28" s="2">
        <v>4.9000000000000004</v>
      </c>
      <c r="AT28" s="2">
        <v>6.7</v>
      </c>
      <c r="AU28" s="2">
        <v>109.8</v>
      </c>
      <c r="AV28" s="2">
        <v>62.8</v>
      </c>
      <c r="AW28" s="6">
        <v>54.1</v>
      </c>
      <c r="AX28" s="12"/>
      <c r="AY28" s="12"/>
      <c r="AZ28" s="12"/>
    </row>
    <row r="29" spans="1:52">
      <c r="A29" s="200"/>
      <c r="B29" s="203"/>
      <c r="C29" s="101">
        <v>2141.8000000000002</v>
      </c>
      <c r="D29" s="177">
        <v>244369</v>
      </c>
      <c r="E29" s="131" t="s">
        <v>285</v>
      </c>
      <c r="F29" s="134" t="s">
        <v>64</v>
      </c>
      <c r="G29" s="4">
        <v>7.6701771304178852</v>
      </c>
      <c r="H29" s="4">
        <f t="shared" si="19"/>
        <v>4.059441246273666</v>
      </c>
      <c r="I29" s="2">
        <f t="shared" si="1"/>
        <v>40594.412462736662</v>
      </c>
      <c r="J29" s="4">
        <v>64.737718804118344</v>
      </c>
      <c r="K29" s="4">
        <f t="shared" si="2"/>
        <v>30.26099927779708</v>
      </c>
      <c r="L29" s="2">
        <f t="shared" si="3"/>
        <v>302609.99277797079</v>
      </c>
      <c r="M29" s="4">
        <v>0.33906900680382401</v>
      </c>
      <c r="N29" s="4">
        <f t="shared" si="14"/>
        <v>0.20327526026896053</v>
      </c>
      <c r="O29" s="2">
        <f t="shared" si="4"/>
        <v>2032.7526026896053</v>
      </c>
      <c r="P29" s="4">
        <v>5.1821113919138231</v>
      </c>
      <c r="Q29" s="4">
        <f t="shared" si="15"/>
        <v>4.0281070060485336</v>
      </c>
      <c r="R29" s="2">
        <f t="shared" si="5"/>
        <v>40281.070060485334</v>
      </c>
      <c r="S29" s="4">
        <v>2.6488090169835176E-2</v>
      </c>
      <c r="T29" s="4">
        <f t="shared" si="16"/>
        <v>2.0513966312930551E-2</v>
      </c>
      <c r="U29" s="2">
        <f t="shared" si="6"/>
        <v>205.13966312930552</v>
      </c>
      <c r="V29" s="4">
        <v>1.0054480507631214</v>
      </c>
      <c r="W29" s="4">
        <f t="shared" si="7"/>
        <v>0.60638571941523844</v>
      </c>
      <c r="X29" s="2">
        <f t="shared" si="8"/>
        <v>6063.8571941523842</v>
      </c>
      <c r="Y29" s="4">
        <v>4.6627562571013623</v>
      </c>
      <c r="Z29" s="4">
        <f t="shared" si="9"/>
        <v>3.3324718969503437</v>
      </c>
      <c r="AA29" s="2">
        <f t="shared" si="10"/>
        <v>33324.718969503439</v>
      </c>
      <c r="AB29" s="4">
        <v>0.1701027052127945</v>
      </c>
      <c r="AC29" s="4">
        <f t="shared" si="17"/>
        <v>0.12619239288916373</v>
      </c>
      <c r="AD29" s="4">
        <v>1.4844006019398488</v>
      </c>
      <c r="AE29" s="4">
        <f t="shared" si="18"/>
        <v>1.2322900037063849</v>
      </c>
      <c r="AF29" s="2">
        <f t="shared" si="11"/>
        <v>12322.900037063848</v>
      </c>
      <c r="AG29" s="4">
        <v>6.1780918195789597E-2</v>
      </c>
      <c r="AH29" s="4">
        <f t="shared" si="12"/>
        <v>2.6962428319006495E-2</v>
      </c>
      <c r="AI29" s="2">
        <f t="shared" si="13"/>
        <v>269.62428319006494</v>
      </c>
      <c r="AJ29" s="4">
        <v>4.326E-2</v>
      </c>
      <c r="AK29" s="2">
        <v>3.3410000000000002</v>
      </c>
      <c r="AL29" s="5">
        <f t="shared" si="0"/>
        <v>33410</v>
      </c>
      <c r="AM29" s="2">
        <v>25.5</v>
      </c>
      <c r="AN29" s="2">
        <v>73.099999999999994</v>
      </c>
      <c r="AO29" s="2">
        <v>64.900000000000006</v>
      </c>
      <c r="AP29" s="2">
        <v>24.7</v>
      </c>
      <c r="AQ29" s="2">
        <v>93.3</v>
      </c>
      <c r="AR29" s="2">
        <v>22.9</v>
      </c>
      <c r="AS29" s="2">
        <v>4.5</v>
      </c>
      <c r="AT29" s="2">
        <v>13.2</v>
      </c>
      <c r="AU29" s="2">
        <v>170.9</v>
      </c>
      <c r="AV29" s="2">
        <v>85.3</v>
      </c>
      <c r="AW29" s="6">
        <v>54.6</v>
      </c>
      <c r="AX29" s="12"/>
      <c r="AY29" s="12"/>
      <c r="AZ29" s="12"/>
    </row>
    <row r="30" spans="1:52">
      <c r="A30" s="200"/>
      <c r="B30" s="203"/>
      <c r="C30" s="101">
        <v>2141.9</v>
      </c>
      <c r="D30" s="177">
        <v>244369</v>
      </c>
      <c r="E30" s="131" t="s">
        <v>286</v>
      </c>
      <c r="F30" s="134" t="s">
        <v>65</v>
      </c>
      <c r="G30" s="4">
        <v>7.7821700856613418</v>
      </c>
      <c r="H30" s="4">
        <f t="shared" si="19"/>
        <v>4.118713517836265</v>
      </c>
      <c r="I30" s="2">
        <f t="shared" si="1"/>
        <v>41187.135178362652</v>
      </c>
      <c r="J30" s="4">
        <v>68.419973540642061</v>
      </c>
      <c r="K30" s="4">
        <f t="shared" si="2"/>
        <v>31.982232431837726</v>
      </c>
      <c r="L30" s="2">
        <f t="shared" si="3"/>
        <v>319822.32431837724</v>
      </c>
      <c r="M30" s="4">
        <v>0.34416440576456919</v>
      </c>
      <c r="N30" s="4">
        <f t="shared" si="14"/>
        <v>0.20633000289991688</v>
      </c>
      <c r="O30" s="2">
        <f t="shared" si="4"/>
        <v>2063.3000289991687</v>
      </c>
      <c r="P30" s="4">
        <v>4.4066870604561279</v>
      </c>
      <c r="Q30" s="4">
        <f t="shared" si="15"/>
        <v>3.4253619189631523</v>
      </c>
      <c r="R30" s="2">
        <f t="shared" si="5"/>
        <v>34253.619189631521</v>
      </c>
      <c r="S30" s="4">
        <v>2.8678728971000191E-2</v>
      </c>
      <c r="T30" s="4">
        <f t="shared" si="16"/>
        <v>2.2210528438880807E-2</v>
      </c>
      <c r="U30" s="2">
        <f t="shared" si="6"/>
        <v>222.10528438880806</v>
      </c>
      <c r="V30" s="4">
        <v>0.95549308316703618</v>
      </c>
      <c r="W30" s="4">
        <f t="shared" si="7"/>
        <v>0.57625787845803944</v>
      </c>
      <c r="X30" s="2">
        <f t="shared" si="8"/>
        <v>5762.5787845803943</v>
      </c>
      <c r="Y30" s="4">
        <v>3.4042797534738436</v>
      </c>
      <c r="Z30" s="4">
        <f t="shared" si="9"/>
        <v>2.4330387398077562</v>
      </c>
      <c r="AA30" s="2">
        <f t="shared" si="10"/>
        <v>24330.387398077561</v>
      </c>
      <c r="AB30" s="4">
        <v>2.3624036480749698E-5</v>
      </c>
      <c r="AC30" s="4">
        <f t="shared" si="17"/>
        <v>1.7525727703608969E-5</v>
      </c>
      <c r="AD30" s="4">
        <v>1.4880226146947981</v>
      </c>
      <c r="AE30" s="4">
        <f t="shared" si="18"/>
        <v>1.2352968538150337</v>
      </c>
      <c r="AF30" s="2">
        <f t="shared" si="11"/>
        <v>12352.968538150337</v>
      </c>
      <c r="AG30" s="4">
        <v>2.6145644987703283E-2</v>
      </c>
      <c r="AH30" s="4">
        <f t="shared" si="12"/>
        <v>1.1410482385533466E-2</v>
      </c>
      <c r="AI30" s="2">
        <f t="shared" si="13"/>
        <v>114.10482385533466</v>
      </c>
      <c r="AJ30" s="4">
        <v>3.5569999999999997E-2</v>
      </c>
      <c r="AK30" s="2">
        <v>2.875</v>
      </c>
      <c r="AL30" s="5">
        <f t="shared" si="0"/>
        <v>28750</v>
      </c>
      <c r="AM30" s="2">
        <v>25.5</v>
      </c>
      <c r="AN30" s="2">
        <v>65.599999999999994</v>
      </c>
      <c r="AO30" s="2">
        <v>56.2</v>
      </c>
      <c r="AP30" s="2">
        <v>20.3</v>
      </c>
      <c r="AQ30" s="2">
        <v>75.099999999999994</v>
      </c>
      <c r="AR30" s="2">
        <v>22.9</v>
      </c>
      <c r="AS30" s="2">
        <v>3.4</v>
      </c>
      <c r="AT30" s="2">
        <v>9.5</v>
      </c>
      <c r="AU30" s="2">
        <v>128.30000000000001</v>
      </c>
      <c r="AV30" s="2">
        <v>62.9</v>
      </c>
      <c r="AW30" s="6">
        <v>62.6</v>
      </c>
      <c r="AX30" s="12"/>
      <c r="AY30" s="12"/>
      <c r="AZ30" s="12"/>
    </row>
    <row r="31" spans="1:52">
      <c r="A31" s="200"/>
      <c r="B31" s="203"/>
      <c r="C31" s="101">
        <v>2142</v>
      </c>
      <c r="D31" s="177">
        <v>244369</v>
      </c>
      <c r="E31" s="131" t="s">
        <v>287</v>
      </c>
      <c r="F31" s="134" t="s">
        <v>66</v>
      </c>
      <c r="G31" s="4">
        <v>5.5297050652794448</v>
      </c>
      <c r="H31" s="4">
        <f t="shared" si="19"/>
        <v>2.9265964057991463</v>
      </c>
      <c r="I31" s="2">
        <f t="shared" si="1"/>
        <v>29265.964057991463</v>
      </c>
      <c r="J31" s="4">
        <v>66.23735832221422</v>
      </c>
      <c r="K31" s="4">
        <f>J31*0.46744</f>
        <v>30.961990774135817</v>
      </c>
      <c r="L31" s="2">
        <f t="shared" si="3"/>
        <v>309619.90774135815</v>
      </c>
      <c r="M31" s="4">
        <v>0.25144288590533248</v>
      </c>
      <c r="N31" s="4">
        <f t="shared" si="14"/>
        <v>0.15074252452910586</v>
      </c>
      <c r="O31" s="2">
        <f t="shared" si="4"/>
        <v>1507.4252452910587</v>
      </c>
      <c r="P31" s="4">
        <v>2.7707605584807231</v>
      </c>
      <c r="Q31" s="4">
        <f t="shared" si="15"/>
        <v>2.1537398897126505</v>
      </c>
      <c r="R31" s="2">
        <f t="shared" si="5"/>
        <v>21537.398897126506</v>
      </c>
      <c r="S31" s="4">
        <v>4.8408296952921134E-2</v>
      </c>
      <c r="T31" s="4">
        <f t="shared" si="16"/>
        <v>3.7490289658159301E-2</v>
      </c>
      <c r="U31" s="2">
        <f t="shared" si="6"/>
        <v>374.90289658159298</v>
      </c>
      <c r="V31" s="4">
        <v>1.029815702055153</v>
      </c>
      <c r="W31" s="4">
        <f t="shared" si="7"/>
        <v>0.6210818499094628</v>
      </c>
      <c r="X31" s="2">
        <f t="shared" si="8"/>
        <v>6210.8184990946284</v>
      </c>
      <c r="Y31" s="4">
        <v>7.4492236379515138</v>
      </c>
      <c r="Z31" s="4">
        <f t="shared" si="9"/>
        <v>5.3239601340439471</v>
      </c>
      <c r="AA31" s="2">
        <f t="shared" si="10"/>
        <v>53239.601340439469</v>
      </c>
      <c r="AB31" s="4">
        <v>2.1498008684170431E-2</v>
      </c>
      <c r="AC31" s="4">
        <f t="shared" si="17"/>
        <v>1.5948512722438676E-2</v>
      </c>
      <c r="AD31" s="4">
        <v>1.0747927220030022</v>
      </c>
      <c r="AE31" s="4">
        <f t="shared" si="18"/>
        <v>0.89224992609801235</v>
      </c>
      <c r="AF31" s="2">
        <f t="shared" si="11"/>
        <v>8922.4992609801229</v>
      </c>
      <c r="AG31" s="4">
        <v>2.2630955779624175E-2</v>
      </c>
      <c r="AH31" s="4">
        <f t="shared" si="12"/>
        <v>9.8766017213435826E-3</v>
      </c>
      <c r="AI31" s="2">
        <f t="shared" si="13"/>
        <v>98.766017213435831</v>
      </c>
      <c r="AJ31" s="4">
        <v>4.4069999999999998E-2</v>
      </c>
      <c r="AK31" s="2">
        <v>1.365</v>
      </c>
      <c r="AL31" s="5">
        <f t="shared" si="0"/>
        <v>13650</v>
      </c>
      <c r="AM31" s="2">
        <v>25.5</v>
      </c>
      <c r="AN31" s="2">
        <v>61.3</v>
      </c>
      <c r="AO31" s="2">
        <v>52.3</v>
      </c>
      <c r="AP31" s="2">
        <v>17.100000000000001</v>
      </c>
      <c r="AQ31" s="2">
        <v>78.099999999999994</v>
      </c>
      <c r="AR31" s="2">
        <v>22.9</v>
      </c>
      <c r="AS31" s="2">
        <v>3.3</v>
      </c>
      <c r="AT31" s="2">
        <v>8.3000000000000007</v>
      </c>
      <c r="AU31" s="2">
        <v>330.9</v>
      </c>
      <c r="AV31" s="2">
        <v>94.4</v>
      </c>
      <c r="AW31" s="6">
        <v>42.6</v>
      </c>
      <c r="AX31" s="12"/>
      <c r="AY31" s="12"/>
      <c r="AZ31" s="12"/>
    </row>
    <row r="32" spans="1:52">
      <c r="A32" s="200"/>
      <c r="B32" s="203"/>
      <c r="C32" s="101">
        <v>2142.1</v>
      </c>
      <c r="D32" s="177">
        <v>244369</v>
      </c>
      <c r="E32" s="131" t="s">
        <v>288</v>
      </c>
      <c r="F32" s="134" t="s">
        <v>67</v>
      </c>
      <c r="G32" s="4">
        <v>9.5290783137700128</v>
      </c>
      <c r="H32" s="4">
        <f t="shared" si="19"/>
        <v>5.0432646975627788</v>
      </c>
      <c r="I32" s="2">
        <f t="shared" si="1"/>
        <v>50432.646975627787</v>
      </c>
      <c r="J32" s="4">
        <v>62.531263127366287</v>
      </c>
      <c r="K32" s="4">
        <f t="shared" si="2"/>
        <v>29.229613636256097</v>
      </c>
      <c r="L32" s="2">
        <f t="shared" si="3"/>
        <v>292296.13636256097</v>
      </c>
      <c r="M32" s="4">
        <v>0.42881810768578965</v>
      </c>
      <c r="N32" s="4">
        <f t="shared" si="14"/>
        <v>0.25708074373870776</v>
      </c>
      <c r="O32" s="2">
        <f t="shared" si="4"/>
        <v>2570.8074373870777</v>
      </c>
      <c r="P32" s="4">
        <v>4.202590111581376</v>
      </c>
      <c r="Q32" s="4">
        <f t="shared" si="15"/>
        <v>3.266715319633319</v>
      </c>
      <c r="R32" s="2">
        <f t="shared" si="5"/>
        <v>32667.153196333191</v>
      </c>
      <c r="S32" s="4">
        <v>2.9328883561101724E-2</v>
      </c>
      <c r="T32" s="4">
        <f t="shared" si="16"/>
        <v>2.2714047162730844E-2</v>
      </c>
      <c r="U32" s="2">
        <f t="shared" si="6"/>
        <v>227.14047162730844</v>
      </c>
      <c r="V32" s="4">
        <v>1.271911939599337</v>
      </c>
      <c r="W32" s="4">
        <f t="shared" si="7"/>
        <v>0.76709009077236012</v>
      </c>
      <c r="X32" s="2">
        <f t="shared" si="8"/>
        <v>7670.9009077236014</v>
      </c>
      <c r="Y32" s="4">
        <v>4.4584511301539518</v>
      </c>
      <c r="Z32" s="4">
        <f t="shared" si="9"/>
        <v>3.1864550227210295</v>
      </c>
      <c r="AA32" s="2">
        <f t="shared" si="10"/>
        <v>31864.550227210297</v>
      </c>
      <c r="AB32" s="4">
        <v>0.25987348931861542</v>
      </c>
      <c r="AC32" s="4">
        <f t="shared" si="17"/>
        <v>0.19278974678590802</v>
      </c>
      <c r="AD32" s="4">
        <v>1.8818677599767799</v>
      </c>
      <c r="AE32" s="4">
        <f t="shared" si="18"/>
        <v>1.5622513396223237</v>
      </c>
      <c r="AF32" s="2">
        <f t="shared" si="11"/>
        <v>15622.513396223236</v>
      </c>
      <c r="AG32" s="4">
        <v>7.2729509939692988E-2</v>
      </c>
      <c r="AH32" s="4">
        <f t="shared" si="12"/>
        <v>3.1740612727880813E-2</v>
      </c>
      <c r="AI32" s="2">
        <f t="shared" si="13"/>
        <v>317.40612727880813</v>
      </c>
      <c r="AJ32" s="4">
        <v>5.0610000000000002E-2</v>
      </c>
      <c r="AK32" s="2">
        <v>2.3220000000000001</v>
      </c>
      <c r="AL32" s="5">
        <f t="shared" si="0"/>
        <v>23220</v>
      </c>
      <c r="AM32" s="2">
        <v>25.5</v>
      </c>
      <c r="AN32" s="2">
        <v>99</v>
      </c>
      <c r="AO32" s="2">
        <v>84.2</v>
      </c>
      <c r="AP32" s="2">
        <v>24.9</v>
      </c>
      <c r="AQ32" s="2">
        <v>121.1</v>
      </c>
      <c r="AR32" s="2">
        <v>22.9</v>
      </c>
      <c r="AS32" s="2">
        <v>4.8</v>
      </c>
      <c r="AT32" s="2">
        <v>18.7</v>
      </c>
      <c r="AU32" s="2">
        <v>433.6</v>
      </c>
      <c r="AV32" s="2">
        <v>97.6</v>
      </c>
      <c r="AW32" s="6">
        <v>71.099999999999994</v>
      </c>
      <c r="AX32" s="12"/>
      <c r="AY32" s="12"/>
      <c r="AZ32" s="12"/>
    </row>
    <row r="33" spans="1:52">
      <c r="A33" s="200"/>
      <c r="B33" s="203"/>
      <c r="C33" s="101">
        <v>2142.1799999999998</v>
      </c>
      <c r="D33" s="177">
        <v>244369</v>
      </c>
      <c r="E33" s="131" t="s">
        <v>289</v>
      </c>
      <c r="F33" s="134" t="s">
        <v>68</v>
      </c>
      <c r="G33" s="4">
        <v>7.9631026280322468</v>
      </c>
      <c r="H33" s="4">
        <f t="shared" si="19"/>
        <v>4.2144720658860662</v>
      </c>
      <c r="I33" s="2">
        <f t="shared" si="1"/>
        <v>42144.720658860664</v>
      </c>
      <c r="J33" s="4">
        <v>72.605688121409614</v>
      </c>
      <c r="K33" s="4">
        <f t="shared" si="2"/>
        <v>33.938802855471714</v>
      </c>
      <c r="L33" s="2">
        <f t="shared" si="3"/>
        <v>339388.02855471714</v>
      </c>
      <c r="M33" s="4">
        <v>0.36839309254839214</v>
      </c>
      <c r="N33" s="4">
        <f t="shared" si="14"/>
        <v>0.22085534291368658</v>
      </c>
      <c r="O33" s="2">
        <f t="shared" si="4"/>
        <v>2208.5534291368658</v>
      </c>
      <c r="P33" s="4">
        <v>2.5693171746738948</v>
      </c>
      <c r="Q33" s="4">
        <f t="shared" si="15"/>
        <v>1.9971559330457649</v>
      </c>
      <c r="R33" s="2">
        <f t="shared" si="5"/>
        <v>19971.559330457651</v>
      </c>
      <c r="S33" s="4">
        <v>3.3305547291776497E-2</v>
      </c>
      <c r="T33" s="4">
        <f t="shared" si="16"/>
        <v>2.5793814155589227E-2</v>
      </c>
      <c r="U33" s="2">
        <f t="shared" si="6"/>
        <v>257.93814155589229</v>
      </c>
      <c r="V33" s="4">
        <v>1.1390843024062907</v>
      </c>
      <c r="W33" s="4">
        <f t="shared" si="7"/>
        <v>0.68698174278123392</v>
      </c>
      <c r="X33" s="2">
        <f t="shared" si="8"/>
        <v>6869.8174278123388</v>
      </c>
      <c r="Y33" s="4">
        <v>4.9694573730341007</v>
      </c>
      <c r="Z33" s="4">
        <f t="shared" si="9"/>
        <v>3.5516711845074718</v>
      </c>
      <c r="AA33" s="2">
        <f t="shared" si="10"/>
        <v>35516.711845074715</v>
      </c>
      <c r="AB33" s="4">
        <v>8.2678626983100113E-3</v>
      </c>
      <c r="AC33" s="4">
        <f t="shared" si="17"/>
        <v>6.1335966213682648E-3</v>
      </c>
      <c r="AD33" s="4">
        <v>1.555556513394839</v>
      </c>
      <c r="AE33" s="4">
        <f t="shared" si="18"/>
        <v>1.2913607951598596</v>
      </c>
      <c r="AF33" s="2">
        <f t="shared" si="11"/>
        <v>12913.607951598597</v>
      </c>
      <c r="AG33" s="4">
        <v>5.8689867055427072E-2</v>
      </c>
      <c r="AH33" s="4">
        <f t="shared" si="12"/>
        <v>2.5613431780329481E-2</v>
      </c>
      <c r="AI33" s="2">
        <f t="shared" si="13"/>
        <v>256.13431780329478</v>
      </c>
      <c r="AJ33" s="4">
        <v>5.3999999999999999E-2</v>
      </c>
      <c r="AK33" s="2">
        <v>1.1559999999999999</v>
      </c>
      <c r="AL33" s="5">
        <f t="shared" si="0"/>
        <v>11560</v>
      </c>
      <c r="AM33" s="2">
        <v>25.5</v>
      </c>
      <c r="AN33" s="2">
        <v>84.8</v>
      </c>
      <c r="AO33" s="2">
        <v>68.8</v>
      </c>
      <c r="AP33" s="2">
        <v>18.899999999999999</v>
      </c>
      <c r="AQ33" s="2">
        <v>76.5</v>
      </c>
      <c r="AR33" s="2">
        <v>22.9</v>
      </c>
      <c r="AS33" s="2">
        <v>4.7</v>
      </c>
      <c r="AT33" s="2">
        <v>12.4</v>
      </c>
      <c r="AU33" s="2">
        <v>483.5</v>
      </c>
      <c r="AV33" s="2">
        <v>88.2</v>
      </c>
      <c r="AW33" s="6">
        <v>53.8</v>
      </c>
      <c r="AX33" s="12"/>
      <c r="AY33" s="12"/>
      <c r="AZ33" s="12"/>
    </row>
    <row r="34" spans="1:52">
      <c r="A34" s="200"/>
      <c r="B34" s="203"/>
      <c r="C34" s="101">
        <v>2142.42</v>
      </c>
      <c r="D34" s="177">
        <v>244369</v>
      </c>
      <c r="E34" s="131" t="s">
        <v>290</v>
      </c>
      <c r="F34" s="134" t="s">
        <v>69</v>
      </c>
      <c r="G34" s="4">
        <v>7.9436345312831635</v>
      </c>
      <c r="H34" s="4">
        <f t="shared" si="19"/>
        <v>4.2041685756816145</v>
      </c>
      <c r="I34" s="2">
        <f t="shared" si="1"/>
        <v>42041.685756816143</v>
      </c>
      <c r="J34" s="4">
        <v>67.145138283386601</v>
      </c>
      <c r="K34" s="4">
        <f t="shared" si="2"/>
        <v>31.386323439186235</v>
      </c>
      <c r="L34" s="2">
        <f t="shared" si="3"/>
        <v>313863.23439186235</v>
      </c>
      <c r="M34" s="4">
        <v>0.33936806755345167</v>
      </c>
      <c r="N34" s="4">
        <f t="shared" si="14"/>
        <v>0.2034545501789698</v>
      </c>
      <c r="O34" s="2">
        <f t="shared" si="4"/>
        <v>2034.5455017896979</v>
      </c>
      <c r="P34" s="4">
        <v>5.5183808677380544</v>
      </c>
      <c r="Q34" s="4">
        <f t="shared" si="15"/>
        <v>4.2894926323014664</v>
      </c>
      <c r="R34" s="2">
        <f t="shared" si="5"/>
        <v>42894.926323014661</v>
      </c>
      <c r="S34" s="4">
        <v>2.5070410869325863E-2</v>
      </c>
      <c r="T34" s="4">
        <f t="shared" si="16"/>
        <v>1.941603040185811E-2</v>
      </c>
      <c r="U34" s="2">
        <f t="shared" si="6"/>
        <v>194.16030401858109</v>
      </c>
      <c r="V34" s="4">
        <v>0.98306234207941801</v>
      </c>
      <c r="W34" s="4">
        <f t="shared" si="7"/>
        <v>0.592884898508097</v>
      </c>
      <c r="X34" s="2">
        <f t="shared" si="8"/>
        <v>5928.8489850809701</v>
      </c>
      <c r="Y34" s="4">
        <v>4.0107259468473622</v>
      </c>
      <c r="Z34" s="4">
        <f t="shared" si="9"/>
        <v>2.8664658342118097</v>
      </c>
      <c r="AA34" s="2">
        <f t="shared" si="10"/>
        <v>28664.658342118099</v>
      </c>
      <c r="AB34" s="4">
        <v>2.3623222466003146E-5</v>
      </c>
      <c r="AC34" s="4">
        <f t="shared" si="17"/>
        <v>1.7525123818629092E-5</v>
      </c>
      <c r="AD34" s="4">
        <v>1.5018689570885806</v>
      </c>
      <c r="AE34" s="4">
        <f t="shared" si="18"/>
        <v>1.2467915334166562</v>
      </c>
      <c r="AF34" s="2">
        <f t="shared" si="11"/>
        <v>12467.915334166562</v>
      </c>
      <c r="AG34" s="4">
        <v>3.2181161760722429E-2</v>
      </c>
      <c r="AH34" s="4">
        <f t="shared" si="12"/>
        <v>1.4044502615614482E-2</v>
      </c>
      <c r="AI34" s="2">
        <f t="shared" si="13"/>
        <v>140.44502615614482</v>
      </c>
      <c r="AJ34" s="4">
        <v>4.7440000000000003E-2</v>
      </c>
      <c r="AK34" s="2">
        <v>3.7839999999999998</v>
      </c>
      <c r="AL34" s="5">
        <f t="shared" si="0"/>
        <v>37840</v>
      </c>
      <c r="AM34" s="2">
        <v>25.5</v>
      </c>
      <c r="AN34" s="2">
        <v>79</v>
      </c>
      <c r="AO34" s="2">
        <v>66.2</v>
      </c>
      <c r="AP34" s="2">
        <v>26.2</v>
      </c>
      <c r="AQ34" s="2">
        <v>95.9</v>
      </c>
      <c r="AR34" s="2">
        <v>22.9</v>
      </c>
      <c r="AS34" s="2">
        <v>4</v>
      </c>
      <c r="AT34" s="2">
        <v>11.9</v>
      </c>
      <c r="AU34" s="2">
        <v>149.5</v>
      </c>
      <c r="AV34" s="2">
        <v>114.9</v>
      </c>
      <c r="AW34" s="6">
        <v>56.4</v>
      </c>
      <c r="AX34" s="12"/>
      <c r="AY34" s="12"/>
      <c r="AZ34" s="12"/>
    </row>
    <row r="35" spans="1:52">
      <c r="A35" s="200"/>
      <c r="B35" s="203"/>
      <c r="C35" s="101">
        <v>2142.52</v>
      </c>
      <c r="D35" s="177">
        <v>244369</v>
      </c>
      <c r="E35" s="131" t="s">
        <v>291</v>
      </c>
      <c r="F35" s="134" t="s">
        <v>70</v>
      </c>
      <c r="G35" s="4">
        <v>7.3914791318210922</v>
      </c>
      <c r="H35" s="4">
        <f t="shared" si="19"/>
        <v>3.911940330516313</v>
      </c>
      <c r="I35" s="2">
        <f t="shared" si="1"/>
        <v>39119.403305163127</v>
      </c>
      <c r="J35" s="4">
        <v>68.866542241508768</v>
      </c>
      <c r="K35" s="4">
        <f t="shared" si="2"/>
        <v>32.190976505370863</v>
      </c>
      <c r="L35" s="2">
        <f t="shared" si="3"/>
        <v>321909.76505370863</v>
      </c>
      <c r="M35" s="4">
        <v>0.32291741370763749</v>
      </c>
      <c r="N35" s="4">
        <f t="shared" si="14"/>
        <v>0.19359221869186574</v>
      </c>
      <c r="O35" s="2">
        <f t="shared" si="4"/>
        <v>1935.9221869186574</v>
      </c>
      <c r="P35" s="4">
        <v>2.9563905715200804</v>
      </c>
      <c r="Q35" s="4">
        <f t="shared" si="15"/>
        <v>2.2980319551482737</v>
      </c>
      <c r="R35" s="2">
        <f t="shared" si="5"/>
        <v>22980.319551482738</v>
      </c>
      <c r="S35" s="4">
        <v>2.8799033546599365E-2</v>
      </c>
      <c r="T35" s="4">
        <f t="shared" si="16"/>
        <v>2.2303699520499345E-2</v>
      </c>
      <c r="U35" s="2">
        <f t="shared" si="6"/>
        <v>223.03699520499345</v>
      </c>
      <c r="V35" s="4">
        <v>1.0320489452280672</v>
      </c>
      <c r="W35" s="4">
        <f t="shared" si="7"/>
        <v>0.62242871886704731</v>
      </c>
      <c r="X35" s="2">
        <f t="shared" si="8"/>
        <v>6224.2871886704734</v>
      </c>
      <c r="Y35" s="4">
        <v>5.126516707539218</v>
      </c>
      <c r="Z35" s="4">
        <f t="shared" si="9"/>
        <v>3.6639214908782791</v>
      </c>
      <c r="AA35" s="2">
        <f t="shared" si="10"/>
        <v>36639.214908782793</v>
      </c>
      <c r="AB35" s="4">
        <v>1.6774958121267527E-2</v>
      </c>
      <c r="AC35" s="4">
        <f t="shared" si="17"/>
        <v>1.2444670431843528E-2</v>
      </c>
      <c r="AD35" s="4">
        <v>1.4196188169039563</v>
      </c>
      <c r="AE35" s="4">
        <f t="shared" si="18"/>
        <v>1.1785107570409883</v>
      </c>
      <c r="AF35" s="2">
        <f t="shared" si="11"/>
        <v>11785.107570409882</v>
      </c>
      <c r="AG35" s="4">
        <v>1.8503952969469047E-2</v>
      </c>
      <c r="AH35" s="4">
        <f t="shared" si="12"/>
        <v>8.0754951549356808E-3</v>
      </c>
      <c r="AI35" s="2">
        <f t="shared" si="13"/>
        <v>80.754951549356804</v>
      </c>
      <c r="AJ35" s="4">
        <v>4.4920000000000002E-2</v>
      </c>
      <c r="AK35" s="2">
        <v>1.6519999999999999</v>
      </c>
      <c r="AL35" s="5">
        <f t="shared" si="0"/>
        <v>16520</v>
      </c>
      <c r="AM35" s="2">
        <v>25.5</v>
      </c>
      <c r="AN35" s="2">
        <v>62.2</v>
      </c>
      <c r="AO35" s="2">
        <v>59.3</v>
      </c>
      <c r="AP35" s="2">
        <v>14</v>
      </c>
      <c r="AQ35" s="2">
        <v>67.3</v>
      </c>
      <c r="AR35" s="2">
        <v>22.9</v>
      </c>
      <c r="AS35" s="2">
        <v>3.9</v>
      </c>
      <c r="AT35" s="2">
        <v>7.2</v>
      </c>
      <c r="AU35" s="2">
        <v>274.89999999999998</v>
      </c>
      <c r="AV35" s="2">
        <v>88.9</v>
      </c>
      <c r="AW35" s="6">
        <v>51.1</v>
      </c>
      <c r="AX35" s="12"/>
      <c r="AY35" s="12"/>
      <c r="AZ35" s="12"/>
    </row>
    <row r="36" spans="1:52">
      <c r="B36" s="203"/>
      <c r="C36" s="101">
        <v>2142.62</v>
      </c>
      <c r="D36" s="177">
        <v>244369</v>
      </c>
      <c r="E36" s="131" t="s">
        <v>292</v>
      </c>
      <c r="F36" s="133" t="s">
        <v>71</v>
      </c>
      <c r="G36" s="1">
        <v>8.1666451494350145</v>
      </c>
      <c r="H36" s="1">
        <f t="shared" si="19"/>
        <v>4.3221969453384812</v>
      </c>
      <c r="I36" s="2">
        <f t="shared" si="1"/>
        <v>43221.969453384809</v>
      </c>
      <c r="J36" s="1">
        <v>65.082993548343637</v>
      </c>
      <c r="K36" s="1">
        <f t="shared" si="2"/>
        <v>30.422394504237751</v>
      </c>
      <c r="L36" s="2">
        <f t="shared" si="3"/>
        <v>304223.94504237751</v>
      </c>
      <c r="M36" s="1">
        <v>0.36933317694644691</v>
      </c>
      <c r="N36" s="1">
        <f t="shared" si="14"/>
        <v>0.22141893291116438</v>
      </c>
      <c r="O36" s="2">
        <f t="shared" si="4"/>
        <v>2214.1893291116439</v>
      </c>
      <c r="P36" s="1">
        <v>4.3475110245140645</v>
      </c>
      <c r="Q36" s="1">
        <f t="shared" si="15"/>
        <v>3.3793637944650272</v>
      </c>
      <c r="R36" s="2">
        <f t="shared" si="5"/>
        <v>33793.637944650269</v>
      </c>
      <c r="S36" s="1">
        <v>2.9742599827175864E-2</v>
      </c>
      <c r="T36" s="1">
        <f t="shared" si="16"/>
        <v>2.3034453862154622E-2</v>
      </c>
      <c r="U36" s="2">
        <f t="shared" si="6"/>
        <v>230.34453862154621</v>
      </c>
      <c r="V36" s="1">
        <v>1.1428324191026289</v>
      </c>
      <c r="W36" s="1">
        <f t="shared" si="7"/>
        <v>0.68924223196079548</v>
      </c>
      <c r="X36" s="2">
        <f t="shared" si="8"/>
        <v>6892.4223196079547</v>
      </c>
      <c r="Y36" s="1">
        <v>4.967587633380468</v>
      </c>
      <c r="Z36" s="1">
        <f t="shared" si="9"/>
        <v>3.5503348815770206</v>
      </c>
      <c r="AA36" s="2">
        <f t="shared" si="10"/>
        <v>35503.348815770209</v>
      </c>
      <c r="AB36" s="1">
        <v>6.5326822725124065E-2</v>
      </c>
      <c r="AC36" s="1">
        <f t="shared" si="17"/>
        <v>4.8463356706860534E-2</v>
      </c>
      <c r="AD36" s="1">
        <v>1.5585355516281421</v>
      </c>
      <c r="AE36" s="1">
        <f t="shared" si="18"/>
        <v>1.2938338735396184</v>
      </c>
      <c r="AF36" s="2">
        <f t="shared" si="11"/>
        <v>12938.338735396184</v>
      </c>
      <c r="AG36" s="1">
        <v>3.8917788801660032E-2</v>
      </c>
      <c r="AH36" s="1">
        <f t="shared" si="12"/>
        <v>1.6984501388820471E-2</v>
      </c>
      <c r="AI36" s="2">
        <f t="shared" si="13"/>
        <v>169.8450138882047</v>
      </c>
      <c r="AJ36" s="1">
        <v>6.0100000000000001E-2</v>
      </c>
      <c r="AK36" s="2">
        <v>2.7080000000000002</v>
      </c>
      <c r="AL36" s="5">
        <f t="shared" si="0"/>
        <v>27080.000000000004</v>
      </c>
      <c r="AM36" s="2">
        <v>25.5</v>
      </c>
      <c r="AN36" s="2">
        <v>73.099999999999994</v>
      </c>
      <c r="AO36" s="2">
        <v>61.2</v>
      </c>
      <c r="AP36" s="2">
        <v>17.399999999999999</v>
      </c>
      <c r="AQ36" s="2">
        <v>85.2</v>
      </c>
      <c r="AR36" s="2">
        <v>22.9</v>
      </c>
      <c r="AS36" s="2">
        <v>5.7</v>
      </c>
      <c r="AT36" s="2">
        <v>9</v>
      </c>
      <c r="AU36" s="2">
        <v>248.1</v>
      </c>
      <c r="AV36" s="2">
        <v>92.8</v>
      </c>
      <c r="AW36" s="6">
        <v>59.7</v>
      </c>
      <c r="AX36" s="12"/>
      <c r="AY36" s="12"/>
      <c r="AZ36" s="12"/>
    </row>
    <row r="37" spans="1:52">
      <c r="B37" s="203"/>
      <c r="C37" s="101">
        <v>2143</v>
      </c>
      <c r="D37" s="177">
        <v>263842</v>
      </c>
      <c r="E37" s="3" t="s">
        <v>344</v>
      </c>
      <c r="F37" s="133" t="s">
        <v>72</v>
      </c>
      <c r="G37" s="1">
        <v>5.5779128789009951</v>
      </c>
      <c r="H37" s="1">
        <f t="shared" si="19"/>
        <v>2.9521103911583517</v>
      </c>
      <c r="I37" s="2">
        <f t="shared" si="1"/>
        <v>29521.103911583516</v>
      </c>
      <c r="J37" s="1">
        <v>63.629042454529049</v>
      </c>
      <c r="K37" s="1">
        <f t="shared" si="2"/>
        <v>29.742759604945061</v>
      </c>
      <c r="L37" s="2">
        <f t="shared" si="3"/>
        <v>297427.59604945063</v>
      </c>
      <c r="M37" s="1">
        <v>0.2365580575330819</v>
      </c>
      <c r="N37" s="1">
        <f t="shared" si="14"/>
        <v>0.14181892107165792</v>
      </c>
      <c r="O37" s="2">
        <f t="shared" si="4"/>
        <v>1418.1892107165791</v>
      </c>
      <c r="P37" s="1">
        <v>3.2005099440674845</v>
      </c>
      <c r="Q37" s="1">
        <f t="shared" si="15"/>
        <v>2.4877883846230961</v>
      </c>
      <c r="R37" s="2">
        <f t="shared" si="5"/>
        <v>24877.883846230961</v>
      </c>
      <c r="S37" s="1">
        <v>4.9306679648587266E-2</v>
      </c>
      <c r="T37" s="1">
        <f t="shared" si="16"/>
        <v>3.8186051120644895E-2</v>
      </c>
      <c r="U37" s="2">
        <f t="shared" si="6"/>
        <v>381.86051120644896</v>
      </c>
      <c r="V37" s="1">
        <v>0.92698166439925223</v>
      </c>
      <c r="W37" s="1">
        <f t="shared" si="7"/>
        <v>0.55906264179918896</v>
      </c>
      <c r="X37" s="2">
        <f t="shared" si="8"/>
        <v>5590.6264179918899</v>
      </c>
      <c r="Y37" s="1">
        <v>8.0642435326347304</v>
      </c>
      <c r="Z37" s="1">
        <f t="shared" si="9"/>
        <v>5.7635148527740414</v>
      </c>
      <c r="AA37" s="2">
        <f t="shared" si="10"/>
        <v>57635.148527740414</v>
      </c>
      <c r="AB37" s="1">
        <v>4.4657401925619783E-5</v>
      </c>
      <c r="AC37" s="1">
        <f t="shared" si="17"/>
        <v>3.312954019254029E-5</v>
      </c>
      <c r="AD37" s="1">
        <v>1.0802909740975439</v>
      </c>
      <c r="AE37" s="1">
        <f t="shared" si="18"/>
        <v>0.89681435505681706</v>
      </c>
      <c r="AF37" s="2">
        <f t="shared" si="11"/>
        <v>8968.1435505681711</v>
      </c>
      <c r="AG37" s="1">
        <v>6.0999421546675071E-2</v>
      </c>
      <c r="AH37" s="1">
        <f t="shared" si="12"/>
        <v>2.6621367551399933E-2</v>
      </c>
      <c r="AI37" s="2">
        <f t="shared" si="13"/>
        <v>266.21367551399931</v>
      </c>
      <c r="AJ37" s="1">
        <v>5.756E-2</v>
      </c>
      <c r="AK37" s="2">
        <v>1.9930000000000001</v>
      </c>
      <c r="AL37" s="5">
        <f t="shared" si="0"/>
        <v>19930</v>
      </c>
      <c r="AM37" s="2">
        <v>25.5</v>
      </c>
      <c r="AN37" s="2">
        <v>48.231412110720704</v>
      </c>
      <c r="AO37" s="2">
        <v>56.849832340208458</v>
      </c>
      <c r="AP37" s="2">
        <v>20.9</v>
      </c>
      <c r="AQ37" s="2">
        <v>71.237026875442297</v>
      </c>
      <c r="AR37" s="2">
        <v>22.9</v>
      </c>
      <c r="AS37" s="2">
        <v>0.5986642692014551</v>
      </c>
      <c r="AT37" s="2">
        <v>6</v>
      </c>
      <c r="AU37" s="2">
        <v>551.83990047134057</v>
      </c>
      <c r="AV37" s="2">
        <v>80.344690143598257</v>
      </c>
      <c r="AW37" s="6">
        <v>38.443028617879094</v>
      </c>
      <c r="AX37" s="12"/>
      <c r="AY37" s="12"/>
      <c r="AZ37" s="12"/>
    </row>
    <row r="38" spans="1:52">
      <c r="B38" s="203"/>
      <c r="C38" s="101">
        <v>2143.3000000000002</v>
      </c>
      <c r="D38" s="177">
        <v>244369</v>
      </c>
      <c r="E38" s="131" t="s">
        <v>293</v>
      </c>
      <c r="F38" s="133" t="s">
        <v>73</v>
      </c>
      <c r="G38" s="1">
        <v>5.9438735867007422</v>
      </c>
      <c r="H38" s="1">
        <f t="shared" si="19"/>
        <v>3.1457950957613678</v>
      </c>
      <c r="I38" s="2">
        <f t="shared" si="1"/>
        <v>31457.950957613677</v>
      </c>
      <c r="J38" s="1">
        <v>67.196296350066604</v>
      </c>
      <c r="K38" s="1">
        <f t="shared" si="2"/>
        <v>31.410236765875133</v>
      </c>
      <c r="L38" s="2">
        <f t="shared" si="3"/>
        <v>314102.36765875132</v>
      </c>
      <c r="M38" s="1">
        <v>0.2809412495681588</v>
      </c>
      <c r="N38" s="1">
        <f t="shared" si="14"/>
        <v>0.16842708852860688</v>
      </c>
      <c r="O38" s="2">
        <f t="shared" si="4"/>
        <v>1684.2708852860687</v>
      </c>
      <c r="P38" s="1">
        <v>3.6846401784562799</v>
      </c>
      <c r="Q38" s="1">
        <f t="shared" si="15"/>
        <v>2.8641076571158508</v>
      </c>
      <c r="R38" s="2">
        <f t="shared" si="5"/>
        <v>28641.076571158508</v>
      </c>
      <c r="S38" s="1">
        <v>3.7020917140410094E-2</v>
      </c>
      <c r="T38" s="1">
        <f t="shared" si="16"/>
        <v>2.8671219488562001E-2</v>
      </c>
      <c r="U38" s="2">
        <f t="shared" si="6"/>
        <v>286.71219488562002</v>
      </c>
      <c r="V38" s="1">
        <v>0.99216738729913567</v>
      </c>
      <c r="W38" s="1">
        <f t="shared" si="7"/>
        <v>0.59837615128010868</v>
      </c>
      <c r="X38" s="2">
        <f t="shared" si="8"/>
        <v>5983.7615128010866</v>
      </c>
      <c r="Y38" s="1">
        <v>6.2746446965631124</v>
      </c>
      <c r="Z38" s="1">
        <f t="shared" si="9"/>
        <v>4.4844885646336561</v>
      </c>
      <c r="AA38" s="2">
        <f t="shared" si="10"/>
        <v>44844.885646336559</v>
      </c>
      <c r="AB38" s="1">
        <v>6.5313123589174488E-2</v>
      </c>
      <c r="AC38" s="1">
        <f t="shared" si="17"/>
        <v>4.8453193865864982E-2</v>
      </c>
      <c r="AD38" s="1">
        <v>1.177748425374636</v>
      </c>
      <c r="AE38" s="1">
        <f t="shared" si="18"/>
        <v>0.97771963280900787</v>
      </c>
      <c r="AF38" s="2">
        <f t="shared" si="11"/>
        <v>9777.1963280900782</v>
      </c>
      <c r="AG38" s="1">
        <v>2.3320345479423753E-2</v>
      </c>
      <c r="AH38" s="1">
        <f t="shared" si="12"/>
        <v>1.0177465174130113E-2</v>
      </c>
      <c r="AI38" s="2">
        <f t="shared" si="13"/>
        <v>101.77465174130113</v>
      </c>
      <c r="AJ38" s="1">
        <v>4.1020000000000001E-2</v>
      </c>
      <c r="AK38" s="2">
        <v>2.19</v>
      </c>
      <c r="AL38" s="5">
        <f t="shared" si="0"/>
        <v>21900</v>
      </c>
      <c r="AM38" s="2">
        <v>25.5</v>
      </c>
      <c r="AN38" s="2">
        <v>62.2</v>
      </c>
      <c r="AO38" s="2">
        <v>52.9</v>
      </c>
      <c r="AP38" s="2">
        <v>14.3</v>
      </c>
      <c r="AQ38" s="2">
        <v>70.099999999999994</v>
      </c>
      <c r="AR38" s="2">
        <v>22.9</v>
      </c>
      <c r="AS38" s="2">
        <v>2.9</v>
      </c>
      <c r="AT38" s="2">
        <v>6.1</v>
      </c>
      <c r="AU38" s="2">
        <v>208.8</v>
      </c>
      <c r="AV38" s="2">
        <v>81.599999999999994</v>
      </c>
      <c r="AW38" s="6">
        <v>50.3</v>
      </c>
      <c r="AX38" s="12"/>
      <c r="AY38" s="12"/>
      <c r="AZ38" s="12"/>
    </row>
    <row r="39" spans="1:52">
      <c r="B39" s="203"/>
      <c r="C39" s="101">
        <v>2143.6</v>
      </c>
      <c r="D39" s="177">
        <v>244369</v>
      </c>
      <c r="E39" s="131" t="s">
        <v>294</v>
      </c>
      <c r="F39" s="133" t="s">
        <v>74</v>
      </c>
      <c r="G39" s="1">
        <v>6.6581465372925166</v>
      </c>
      <c r="H39" s="1">
        <f t="shared" si="19"/>
        <v>3.5238240548620645</v>
      </c>
      <c r="I39" s="2">
        <f t="shared" si="1"/>
        <v>35238.240548620648</v>
      </c>
      <c r="J39" s="1">
        <v>67.447478181875852</v>
      </c>
      <c r="K39" s="1">
        <f t="shared" si="2"/>
        <v>31.52764920133605</v>
      </c>
      <c r="L39" s="2">
        <f t="shared" si="3"/>
        <v>315276.49201336049</v>
      </c>
      <c r="M39" s="1">
        <v>0.30591297678392543</v>
      </c>
      <c r="N39" s="1">
        <f t="shared" si="14"/>
        <v>0.18339788871173113</v>
      </c>
      <c r="O39" s="2">
        <f t="shared" si="4"/>
        <v>1833.9788871173114</v>
      </c>
      <c r="P39" s="1">
        <v>2.7325356116544355</v>
      </c>
      <c r="Q39" s="1">
        <f t="shared" si="15"/>
        <v>2.124027256295109</v>
      </c>
      <c r="R39" s="2">
        <f t="shared" si="5"/>
        <v>21240.27256295109</v>
      </c>
      <c r="S39" s="1">
        <v>4.1890918099252397E-2</v>
      </c>
      <c r="T39" s="1">
        <f t="shared" si="16"/>
        <v>3.2442840431147014E-2</v>
      </c>
      <c r="U39" s="2">
        <f t="shared" si="6"/>
        <v>324.42840431147016</v>
      </c>
      <c r="V39" s="1">
        <v>1.175647887145816</v>
      </c>
      <c r="W39" s="1">
        <f t="shared" si="7"/>
        <v>0.70903324073764162</v>
      </c>
      <c r="X39" s="2">
        <f t="shared" si="8"/>
        <v>7090.3324073764161</v>
      </c>
      <c r="Y39" s="1">
        <v>7.7497933250502475</v>
      </c>
      <c r="Z39" s="1">
        <f t="shared" si="9"/>
        <v>5.538777289413412</v>
      </c>
      <c r="AA39" s="2">
        <f t="shared" si="10"/>
        <v>55387.772894134119</v>
      </c>
      <c r="AB39" s="1">
        <v>3.2656086126484363E-5</v>
      </c>
      <c r="AC39" s="1">
        <f t="shared" si="17"/>
        <v>2.4226244053793689E-5</v>
      </c>
      <c r="AD39" s="1">
        <v>1.3343891117713376</v>
      </c>
      <c r="AE39" s="1">
        <f t="shared" si="18"/>
        <v>1.1077564650280936</v>
      </c>
      <c r="AF39" s="2">
        <f t="shared" si="11"/>
        <v>11077.564650280936</v>
      </c>
      <c r="AG39" s="1">
        <v>1.0274026546802316E-2</v>
      </c>
      <c r="AH39" s="1">
        <f t="shared" si="12"/>
        <v>4.4837906655554663E-3</v>
      </c>
      <c r="AI39" s="2">
        <f t="shared" si="13"/>
        <v>44.837906655554661</v>
      </c>
      <c r="AJ39" s="1">
        <v>4.6080000000000003E-2</v>
      </c>
      <c r="AK39" s="2">
        <v>1.2030000000000001</v>
      </c>
      <c r="AL39" s="5">
        <f t="shared" si="0"/>
        <v>12030</v>
      </c>
      <c r="AM39" s="2">
        <v>25.5</v>
      </c>
      <c r="AN39" s="2">
        <v>149.4</v>
      </c>
      <c r="AO39" s="2">
        <v>72</v>
      </c>
      <c r="AP39" s="2">
        <v>12.4</v>
      </c>
      <c r="AQ39" s="2">
        <v>69.3</v>
      </c>
      <c r="AR39" s="2">
        <v>22.9</v>
      </c>
      <c r="AS39" s="2">
        <v>3</v>
      </c>
      <c r="AT39" s="2">
        <v>5.0999999999999996</v>
      </c>
      <c r="AU39" s="2">
        <v>464.4</v>
      </c>
      <c r="AV39" s="2">
        <v>152.6</v>
      </c>
      <c r="AW39" s="6">
        <v>45.7</v>
      </c>
      <c r="AX39" s="12"/>
      <c r="AY39" s="12"/>
      <c r="AZ39" s="12"/>
    </row>
    <row r="40" spans="1:52">
      <c r="B40" s="203"/>
      <c r="C40" s="101">
        <v>2144</v>
      </c>
      <c r="D40" s="177">
        <v>263842</v>
      </c>
      <c r="E40" s="3" t="s">
        <v>345</v>
      </c>
      <c r="F40" s="133" t="s">
        <v>75</v>
      </c>
      <c r="G40" s="1">
        <v>5.3729686462244475</v>
      </c>
      <c r="H40" s="1">
        <f t="shared" si="19"/>
        <v>2.8436436560142888</v>
      </c>
      <c r="I40" s="2">
        <f t="shared" si="1"/>
        <v>28436.436560142887</v>
      </c>
      <c r="J40" s="1">
        <v>63.175585451068116</v>
      </c>
      <c r="K40" s="1">
        <f t="shared" si="2"/>
        <v>29.530795663247282</v>
      </c>
      <c r="L40" s="2">
        <f t="shared" si="3"/>
        <v>295307.95663247281</v>
      </c>
      <c r="M40" s="1">
        <v>0.18221359168621226</v>
      </c>
      <c r="N40" s="1">
        <f t="shared" si="14"/>
        <v>0.1092388703518011</v>
      </c>
      <c r="O40" s="2">
        <f t="shared" si="4"/>
        <v>1092.388703518011</v>
      </c>
      <c r="P40" s="1">
        <v>2.1530562314566923</v>
      </c>
      <c r="Q40" s="1">
        <f t="shared" si="15"/>
        <v>1.6735921392736015</v>
      </c>
      <c r="R40" s="2">
        <f t="shared" si="5"/>
        <v>16735.921392736014</v>
      </c>
      <c r="S40" s="1">
        <v>4.9424379052141719E-2</v>
      </c>
      <c r="T40" s="1">
        <f t="shared" si="16"/>
        <v>3.8277204600721676E-2</v>
      </c>
      <c r="U40" s="2">
        <f t="shared" si="6"/>
        <v>382.77204600721677</v>
      </c>
      <c r="V40" s="1">
        <v>1.0888124703964763</v>
      </c>
      <c r="W40" s="1">
        <f t="shared" si="7"/>
        <v>0.65666280089611484</v>
      </c>
      <c r="X40" s="2">
        <f t="shared" si="8"/>
        <v>6566.6280089611482</v>
      </c>
      <c r="Y40" s="1">
        <v>9.1817668158941554</v>
      </c>
      <c r="Z40" s="1">
        <f t="shared" si="9"/>
        <v>6.5622087433195526</v>
      </c>
      <c r="AA40" s="2">
        <f t="shared" si="10"/>
        <v>65622.087433195527</v>
      </c>
      <c r="AB40" s="1">
        <v>4.1951526505281198E-5</v>
      </c>
      <c r="AC40" s="1">
        <f t="shared" si="17"/>
        <v>3.1122159453207905E-5</v>
      </c>
      <c r="AD40" s="1">
        <v>1.0046989889224711</v>
      </c>
      <c r="AE40" s="1">
        <f t="shared" si="18"/>
        <v>0.8340609126438786</v>
      </c>
      <c r="AF40" s="2">
        <f t="shared" si="11"/>
        <v>8340.6091264387869</v>
      </c>
      <c r="AG40" s="1">
        <v>0.28861493940858629</v>
      </c>
      <c r="AH40" s="1">
        <f t="shared" si="12"/>
        <v>0.12595733185669522</v>
      </c>
      <c r="AI40" s="2">
        <f t="shared" si="13"/>
        <v>1259.5733185669521</v>
      </c>
      <c r="AJ40" s="1">
        <v>5.9180000000000003E-2</v>
      </c>
      <c r="AK40" s="2">
        <v>1.016</v>
      </c>
      <c r="AL40" s="5">
        <f t="shared" si="0"/>
        <v>10160</v>
      </c>
      <c r="AM40" s="2">
        <v>25.5</v>
      </c>
      <c r="AN40" s="2">
        <v>180.94685039128044</v>
      </c>
      <c r="AO40" s="2">
        <v>88.940840141694437</v>
      </c>
      <c r="AP40" s="2">
        <v>13.2</v>
      </c>
      <c r="AQ40" s="2">
        <v>67.63283112849706</v>
      </c>
      <c r="AR40" s="2">
        <v>22.9</v>
      </c>
      <c r="AS40" s="2">
        <v>0.62768650686778948</v>
      </c>
      <c r="AT40" s="2">
        <v>9.1</v>
      </c>
      <c r="AU40" s="2">
        <v>1948.0450150341744</v>
      </c>
      <c r="AV40" s="2">
        <v>180.09735778070956</v>
      </c>
      <c r="AW40" s="6">
        <v>36.189084249925692</v>
      </c>
      <c r="AX40" s="12"/>
      <c r="AY40" s="12"/>
      <c r="AZ40" s="12"/>
    </row>
    <row r="41" spans="1:52">
      <c r="B41" s="203"/>
      <c r="C41" s="101">
        <v>2144.3200000000002</v>
      </c>
      <c r="D41" s="177">
        <v>244369</v>
      </c>
      <c r="E41" s="131" t="s">
        <v>295</v>
      </c>
      <c r="F41" s="133" t="s">
        <v>76</v>
      </c>
      <c r="G41" s="1">
        <v>4.99116687429051</v>
      </c>
      <c r="H41" s="1">
        <f t="shared" si="19"/>
        <v>2.6415750682182524</v>
      </c>
      <c r="I41" s="2">
        <f t="shared" si="1"/>
        <v>26415.750682182523</v>
      </c>
      <c r="J41" s="1">
        <v>54.033464348958056</v>
      </c>
      <c r="K41" s="1">
        <f t="shared" si="2"/>
        <v>25.257402575276956</v>
      </c>
      <c r="L41" s="2">
        <f t="shared" si="3"/>
        <v>252574.02575276955</v>
      </c>
      <c r="M41" s="1">
        <v>0.19268201626212478</v>
      </c>
      <c r="N41" s="1">
        <f t="shared" si="14"/>
        <v>0.11551479556930642</v>
      </c>
      <c r="O41" s="2">
        <f t="shared" si="4"/>
        <v>1155.1479556930642</v>
      </c>
      <c r="P41" s="1">
        <v>3.9798745623258145</v>
      </c>
      <c r="Q41" s="1">
        <f t="shared" si="15"/>
        <v>3.0935962960414787</v>
      </c>
      <c r="R41" s="2">
        <f t="shared" si="5"/>
        <v>30935.962960414789</v>
      </c>
      <c r="S41" s="1">
        <v>7.2236066082216596E-2</v>
      </c>
      <c r="T41" s="1">
        <f t="shared" si="16"/>
        <v>5.5943943738033471E-2</v>
      </c>
      <c r="U41" s="2">
        <f t="shared" si="6"/>
        <v>559.43943738033465</v>
      </c>
      <c r="V41" s="1">
        <v>1.0863613660917977</v>
      </c>
      <c r="W41" s="1">
        <f t="shared" si="7"/>
        <v>0.65518453988996317</v>
      </c>
      <c r="X41" s="2">
        <f t="shared" si="8"/>
        <v>6551.8453988996316</v>
      </c>
      <c r="Y41" s="1">
        <v>13.064593432745932</v>
      </c>
      <c r="Z41" s="1">
        <f t="shared" si="9"/>
        <v>9.3372649263835168</v>
      </c>
      <c r="AA41" s="2">
        <f t="shared" si="10"/>
        <v>93372.649263835163</v>
      </c>
      <c r="AB41" s="1">
        <v>3.2665927522666934E-5</v>
      </c>
      <c r="AC41" s="1">
        <f t="shared" si="17"/>
        <v>2.423354499196569E-5</v>
      </c>
      <c r="AD41" s="1">
        <v>0.96354951850047854</v>
      </c>
      <c r="AE41" s="1">
        <f t="shared" si="18"/>
        <v>0.79990026827835725</v>
      </c>
      <c r="AF41" s="2">
        <f t="shared" si="11"/>
        <v>7999.0026827835727</v>
      </c>
      <c r="AG41" s="1">
        <v>0.75602992311279149</v>
      </c>
      <c r="AH41" s="1">
        <f t="shared" si="12"/>
        <v>0.32994657904488445</v>
      </c>
      <c r="AI41" s="2">
        <f t="shared" si="13"/>
        <v>3299.4657904488445</v>
      </c>
      <c r="AJ41" s="1">
        <v>4.5350000000000001E-2</v>
      </c>
      <c r="AK41" s="2">
        <v>1.671</v>
      </c>
      <c r="AL41" s="5">
        <f t="shared" si="0"/>
        <v>16710</v>
      </c>
      <c r="AM41" s="2">
        <v>25.5</v>
      </c>
      <c r="AN41" s="2">
        <v>401.3</v>
      </c>
      <c r="AO41" s="2">
        <v>84.7</v>
      </c>
      <c r="AP41" s="2">
        <v>4.0999999999999996</v>
      </c>
      <c r="AQ41" s="2">
        <v>88.7</v>
      </c>
      <c r="AR41" s="2">
        <v>22.9</v>
      </c>
      <c r="AS41" s="2">
        <v>2.2999999999999998</v>
      </c>
      <c r="AT41" s="2">
        <v>13.9</v>
      </c>
      <c r="AU41" s="2">
        <v>407.7</v>
      </c>
      <c r="AV41" s="2">
        <v>47.7</v>
      </c>
      <c r="AW41" s="6">
        <v>40.799999999999997</v>
      </c>
      <c r="AX41" s="12"/>
      <c r="AY41" s="12"/>
      <c r="AZ41" s="12"/>
    </row>
    <row r="42" spans="1:52">
      <c r="B42" s="203"/>
      <c r="C42" s="101">
        <v>2144.6</v>
      </c>
      <c r="D42" s="177">
        <v>263842</v>
      </c>
      <c r="E42" s="3" t="s">
        <v>346</v>
      </c>
      <c r="F42" s="133" t="s">
        <v>77</v>
      </c>
      <c r="G42" s="1">
        <v>6.7747470491232109</v>
      </c>
      <c r="H42" s="1">
        <f t="shared" si="19"/>
        <v>3.5855348757484595</v>
      </c>
      <c r="I42" s="2">
        <f t="shared" si="1"/>
        <v>35855.348757484593</v>
      </c>
      <c r="J42" s="1">
        <v>52.967697649116623</v>
      </c>
      <c r="K42" s="1">
        <f t="shared" si="2"/>
        <v>24.759220589103077</v>
      </c>
      <c r="L42" s="2">
        <f t="shared" si="3"/>
        <v>247592.20589103075</v>
      </c>
      <c r="M42" s="1">
        <v>0.28671450492187567</v>
      </c>
      <c r="N42" s="1">
        <f t="shared" si="14"/>
        <v>0.17188821284571368</v>
      </c>
      <c r="O42" s="2">
        <f t="shared" si="4"/>
        <v>1718.8821284571368</v>
      </c>
      <c r="P42" s="1">
        <v>3.1203802501525386</v>
      </c>
      <c r="Q42" s="1">
        <f t="shared" si="15"/>
        <v>2.4255027722460696</v>
      </c>
      <c r="R42" s="2">
        <f t="shared" si="5"/>
        <v>24255.027722460694</v>
      </c>
      <c r="S42" s="1">
        <v>8.4499069586658565E-2</v>
      </c>
      <c r="T42" s="1">
        <f t="shared" si="16"/>
        <v>6.5441149432083595E-2</v>
      </c>
      <c r="U42" s="2">
        <f t="shared" si="6"/>
        <v>654.41149432083591</v>
      </c>
      <c r="V42" s="1">
        <v>1.5341443484128414</v>
      </c>
      <c r="W42" s="1">
        <f t="shared" si="7"/>
        <v>0.92524245652778458</v>
      </c>
      <c r="X42" s="2">
        <f t="shared" si="8"/>
        <v>9252.4245652778463</v>
      </c>
      <c r="Y42" s="1">
        <v>12.273434725737131</v>
      </c>
      <c r="Z42" s="1">
        <f t="shared" si="9"/>
        <v>8.771823798484327</v>
      </c>
      <c r="AA42" s="2">
        <f t="shared" si="10"/>
        <v>87718.237984843276</v>
      </c>
      <c r="AB42" s="1">
        <v>4.1532108496679429E-5</v>
      </c>
      <c r="AC42" s="1">
        <f t="shared" si="17"/>
        <v>3.0811010009346603E-5</v>
      </c>
      <c r="AD42" s="1">
        <v>1.3840506614256627</v>
      </c>
      <c r="AE42" s="1">
        <f t="shared" si="18"/>
        <v>1.1489834970891282</v>
      </c>
      <c r="AF42" s="2">
        <f t="shared" si="11"/>
        <v>11489.834970891281</v>
      </c>
      <c r="AG42" s="1">
        <v>3.3624672661585579E-2</v>
      </c>
      <c r="AH42" s="1">
        <f t="shared" si="12"/>
        <v>1.4674479642969177E-2</v>
      </c>
      <c r="AI42" s="2">
        <f t="shared" si="13"/>
        <v>146.74479642969177</v>
      </c>
      <c r="AJ42" s="1">
        <v>6.6799999999999998E-2</v>
      </c>
      <c r="AK42" s="2">
        <v>1.2649999999999999</v>
      </c>
      <c r="AL42" s="5">
        <f t="shared" si="0"/>
        <v>12649.999999999998</v>
      </c>
      <c r="AM42" s="2">
        <v>25.5</v>
      </c>
      <c r="AN42" s="2">
        <v>64.279861481751936</v>
      </c>
      <c r="AO42" s="2">
        <v>68.84395959836246</v>
      </c>
      <c r="AP42" s="2">
        <v>24.2</v>
      </c>
      <c r="AQ42" s="2">
        <v>63.695135064695386</v>
      </c>
      <c r="AR42" s="2">
        <v>22.9</v>
      </c>
      <c r="AS42" s="2">
        <v>0.63279934835608953</v>
      </c>
      <c r="AT42" s="2">
        <v>13.6</v>
      </c>
      <c r="AU42" s="2">
        <v>966.01580384207875</v>
      </c>
      <c r="AV42" s="2">
        <v>69.264663656476202</v>
      </c>
      <c r="AW42" s="6">
        <v>45.587070033590649</v>
      </c>
      <c r="AX42" s="12"/>
      <c r="AY42" s="12"/>
      <c r="AZ42" s="12"/>
    </row>
    <row r="43" spans="1:52">
      <c r="B43" s="203"/>
      <c r="C43" s="101">
        <v>2144.86</v>
      </c>
      <c r="D43" s="177">
        <v>244369</v>
      </c>
      <c r="E43" s="131" t="s">
        <v>296</v>
      </c>
      <c r="F43" s="133" t="s">
        <v>78</v>
      </c>
      <c r="G43" s="1">
        <v>12.781937561254379</v>
      </c>
      <c r="H43" s="1">
        <f t="shared" si="19"/>
        <v>6.7648404542938803</v>
      </c>
      <c r="I43" s="2">
        <f t="shared" si="1"/>
        <v>67648.404542938806</v>
      </c>
      <c r="J43" s="1">
        <v>57.567134243182345</v>
      </c>
      <c r="K43" s="1">
        <f t="shared" si="2"/>
        <v>26.909181230633155</v>
      </c>
      <c r="L43" s="2">
        <f t="shared" si="3"/>
        <v>269091.81230633153</v>
      </c>
      <c r="M43" s="1">
        <v>0.59913497595140275</v>
      </c>
      <c r="N43" s="1">
        <f t="shared" si="14"/>
        <v>0.35918740943262545</v>
      </c>
      <c r="O43" s="2">
        <f t="shared" si="4"/>
        <v>3591.8740943262546</v>
      </c>
      <c r="P43" s="1">
        <v>5.7132636422715199</v>
      </c>
      <c r="Q43" s="1">
        <f t="shared" si="15"/>
        <v>4.4409769617740746</v>
      </c>
      <c r="R43" s="2">
        <f t="shared" si="5"/>
        <v>44409.769617740749</v>
      </c>
      <c r="S43" s="1">
        <v>3.7983986455723352E-2</v>
      </c>
      <c r="T43" s="1">
        <f t="shared" si="16"/>
        <v>2.9417078150499508E-2</v>
      </c>
      <c r="U43" s="2">
        <f t="shared" si="6"/>
        <v>294.17078150499509</v>
      </c>
      <c r="V43" s="1">
        <v>1.9604396497668899</v>
      </c>
      <c r="W43" s="1">
        <f t="shared" si="7"/>
        <v>1.1823411527744112</v>
      </c>
      <c r="X43" s="2">
        <f t="shared" si="8"/>
        <v>11823.411527744112</v>
      </c>
      <c r="Y43" s="1">
        <v>3.7372110073220073</v>
      </c>
      <c r="Z43" s="1">
        <f t="shared" si="9"/>
        <v>2.6709847069330386</v>
      </c>
      <c r="AA43" s="2">
        <f t="shared" si="10"/>
        <v>26709.847069330386</v>
      </c>
      <c r="AB43" s="1">
        <v>0.15026942080780822</v>
      </c>
      <c r="AC43" s="1">
        <f t="shared" si="17"/>
        <v>0.11147887252048061</v>
      </c>
      <c r="AD43" s="1">
        <v>2.6118578402297032</v>
      </c>
      <c r="AE43" s="1">
        <f t="shared" si="18"/>
        <v>2.1682599046450903</v>
      </c>
      <c r="AF43" s="2">
        <f t="shared" si="11"/>
        <v>21682.599046450905</v>
      </c>
      <c r="AG43" s="1">
        <v>0.24689000370427847</v>
      </c>
      <c r="AH43" s="1">
        <f t="shared" si="12"/>
        <v>0.10774773541662121</v>
      </c>
      <c r="AI43" s="2">
        <f t="shared" si="13"/>
        <v>1077.4773541662121</v>
      </c>
      <c r="AJ43" s="1">
        <v>5.6509999999999998E-2</v>
      </c>
      <c r="AK43" s="2">
        <v>2.6080000000000001</v>
      </c>
      <c r="AL43" s="5">
        <f t="shared" si="0"/>
        <v>26080</v>
      </c>
      <c r="AM43" s="2">
        <v>25.5</v>
      </c>
      <c r="AN43" s="2">
        <v>104.5</v>
      </c>
      <c r="AO43" s="2">
        <v>84.7</v>
      </c>
      <c r="AP43" s="2">
        <v>34.1</v>
      </c>
      <c r="AQ43" s="2">
        <v>100.3</v>
      </c>
      <c r="AR43" s="2">
        <v>22.9</v>
      </c>
      <c r="AS43" s="2">
        <v>7.9</v>
      </c>
      <c r="AT43" s="2">
        <v>30.6</v>
      </c>
      <c r="AU43" s="2">
        <v>234.3</v>
      </c>
      <c r="AV43" s="2">
        <v>105.3</v>
      </c>
      <c r="AW43" s="6">
        <v>99.8</v>
      </c>
      <c r="AX43" s="12"/>
      <c r="AY43" s="12"/>
      <c r="AZ43" s="12"/>
    </row>
    <row r="44" spans="1:52">
      <c r="B44" s="203"/>
      <c r="C44" s="101">
        <v>2145.36</v>
      </c>
      <c r="D44" s="177">
        <v>244369</v>
      </c>
      <c r="E44" s="131" t="s">
        <v>297</v>
      </c>
      <c r="F44" s="133" t="s">
        <v>79</v>
      </c>
      <c r="G44" s="1">
        <v>12.874455772504085</v>
      </c>
      <c r="H44" s="1">
        <f t="shared" si="19"/>
        <v>6.8138057175977869</v>
      </c>
      <c r="I44" s="2">
        <f t="shared" si="1"/>
        <v>68138.057175977869</v>
      </c>
      <c r="J44" s="1">
        <v>59.267437810800985</v>
      </c>
      <c r="K44" s="1">
        <f t="shared" si="2"/>
        <v>27.703971130280813</v>
      </c>
      <c r="L44" s="2">
        <f t="shared" si="3"/>
        <v>277039.71130280814</v>
      </c>
      <c r="M44" s="1">
        <v>0.56637922435232335</v>
      </c>
      <c r="N44" s="1">
        <f t="shared" si="14"/>
        <v>0.33955000879146136</v>
      </c>
      <c r="O44" s="2">
        <f t="shared" si="4"/>
        <v>3395.5000879146137</v>
      </c>
      <c r="P44" s="1">
        <v>5.914576884415764</v>
      </c>
      <c r="Q44" s="1">
        <f t="shared" si="15"/>
        <v>4.5974597580252174</v>
      </c>
      <c r="R44" s="2">
        <f t="shared" si="5"/>
        <v>45974.597580252172</v>
      </c>
      <c r="S44" s="1">
        <v>2.4670649438445422E-2</v>
      </c>
      <c r="T44" s="1">
        <f t="shared" si="16"/>
        <v>1.9106431164098443E-2</v>
      </c>
      <c r="U44" s="2">
        <f t="shared" si="6"/>
        <v>191.06431164098444</v>
      </c>
      <c r="V44" s="1">
        <v>2.0357605155557943</v>
      </c>
      <c r="W44" s="1">
        <f t="shared" si="7"/>
        <v>1.2277671669316994</v>
      </c>
      <c r="X44" s="2">
        <f t="shared" si="8"/>
        <v>12277.671669316995</v>
      </c>
      <c r="Y44" s="1">
        <v>1.6895537636028153</v>
      </c>
      <c r="Z44" s="1">
        <f t="shared" si="9"/>
        <v>1.207524074846932</v>
      </c>
      <c r="AA44" s="2">
        <f t="shared" si="10"/>
        <v>12075.240748469319</v>
      </c>
      <c r="AB44" s="1">
        <v>0.2452065231194093</v>
      </c>
      <c r="AC44" s="1">
        <f t="shared" si="17"/>
        <v>0.18190891124136496</v>
      </c>
      <c r="AD44" s="1">
        <v>2.7595045335856168</v>
      </c>
      <c r="AE44" s="1">
        <f t="shared" si="18"/>
        <v>2.2908302836014358</v>
      </c>
      <c r="AF44" s="2">
        <f t="shared" si="11"/>
        <v>22908.302836014358</v>
      </c>
      <c r="AG44" s="1">
        <v>4.8149712934289858E-2</v>
      </c>
      <c r="AH44" s="1">
        <f t="shared" si="12"/>
        <v>2.1013497718782779E-2</v>
      </c>
      <c r="AI44" s="2">
        <f t="shared" si="13"/>
        <v>210.13497718782779</v>
      </c>
      <c r="AJ44" s="1">
        <v>4.564E-2</v>
      </c>
      <c r="AK44" s="2">
        <v>2.6749999999999998</v>
      </c>
      <c r="AL44" s="5">
        <f t="shared" si="0"/>
        <v>26750</v>
      </c>
      <c r="AM44" s="2">
        <v>25.5</v>
      </c>
      <c r="AN44" s="2">
        <v>89.6</v>
      </c>
      <c r="AO44" s="2">
        <v>91.8</v>
      </c>
      <c r="AP44" s="2">
        <v>16.2</v>
      </c>
      <c r="AQ44" s="2">
        <v>63.6</v>
      </c>
      <c r="AR44" s="2">
        <v>22.9</v>
      </c>
      <c r="AS44" s="2">
        <v>8.5</v>
      </c>
      <c r="AT44" s="2">
        <v>18.8</v>
      </c>
      <c r="AU44" s="2">
        <v>145.4</v>
      </c>
      <c r="AV44" s="2">
        <v>128.4</v>
      </c>
      <c r="AW44" s="6">
        <v>85</v>
      </c>
      <c r="AX44" s="12"/>
      <c r="AY44" s="12"/>
      <c r="AZ44" s="12"/>
    </row>
    <row r="45" spans="1:52">
      <c r="B45" s="203"/>
      <c r="C45" s="101">
        <v>2145.64</v>
      </c>
      <c r="D45" s="177">
        <v>244369</v>
      </c>
      <c r="E45" s="131" t="s">
        <v>298</v>
      </c>
      <c r="F45" s="133" t="s">
        <v>80</v>
      </c>
      <c r="G45" s="1">
        <v>12.520003092740268</v>
      </c>
      <c r="H45" s="1">
        <f t="shared" si="19"/>
        <v>6.626211636832787</v>
      </c>
      <c r="I45" s="2">
        <f t="shared" si="1"/>
        <v>66262.116368327872</v>
      </c>
      <c r="J45" s="1">
        <v>48.852903254200413</v>
      </c>
      <c r="K45" s="1">
        <f t="shared" si="2"/>
        <v>22.835801097143442</v>
      </c>
      <c r="L45" s="2">
        <f t="shared" si="3"/>
        <v>228358.01097143441</v>
      </c>
      <c r="M45" s="1">
        <v>0.55324362674609162</v>
      </c>
      <c r="N45" s="1">
        <f t="shared" si="14"/>
        <v>0.3316750866705494</v>
      </c>
      <c r="O45" s="2">
        <f t="shared" si="4"/>
        <v>3316.750866705494</v>
      </c>
      <c r="P45" s="1">
        <v>6.7450763604641795</v>
      </c>
      <c r="Q45" s="1">
        <f t="shared" si="15"/>
        <v>5.2430153057524107</v>
      </c>
      <c r="R45" s="2">
        <f t="shared" si="5"/>
        <v>52430.153057524105</v>
      </c>
      <c r="S45" s="1">
        <v>6.6200003720305961E-2</v>
      </c>
      <c r="T45" s="1">
        <f t="shared" si="16"/>
        <v>5.126925488122816E-2</v>
      </c>
      <c r="U45" s="2">
        <f t="shared" si="6"/>
        <v>512.69254881228164</v>
      </c>
      <c r="V45" s="1">
        <v>2.153497409140261</v>
      </c>
      <c r="W45" s="1">
        <f t="shared" si="7"/>
        <v>1.2987742874524912</v>
      </c>
      <c r="X45" s="2">
        <f t="shared" si="8"/>
        <v>12987.742874524913</v>
      </c>
      <c r="Y45" s="1">
        <v>5.8733318214924033</v>
      </c>
      <c r="Z45" s="1">
        <f t="shared" si="9"/>
        <v>4.1976702528206209</v>
      </c>
      <c r="AA45" s="2">
        <f t="shared" si="10"/>
        <v>41976.70252820621</v>
      </c>
      <c r="AB45" s="1">
        <v>0.92525953558075069</v>
      </c>
      <c r="AC45" s="1">
        <f t="shared" si="17"/>
        <v>0.68641303906593565</v>
      </c>
      <c r="AD45" s="1">
        <v>2.5750950311380993</v>
      </c>
      <c r="AE45" s="1">
        <f t="shared" si="18"/>
        <v>2.1377408910496047</v>
      </c>
      <c r="AF45" s="2">
        <f t="shared" si="11"/>
        <v>21377.408910496048</v>
      </c>
      <c r="AG45" s="1">
        <v>5.2974469382606394E-2</v>
      </c>
      <c r="AH45" s="1">
        <f t="shared" si="12"/>
        <v>2.3119117927957081E-2</v>
      </c>
      <c r="AI45" s="2">
        <f t="shared" si="13"/>
        <v>231.1911792795708</v>
      </c>
      <c r="AJ45" s="1">
        <v>6.1949999999999998E-2</v>
      </c>
      <c r="AK45" s="2">
        <v>2.9319999999999999</v>
      </c>
      <c r="AL45" s="5">
        <f t="shared" si="0"/>
        <v>29320</v>
      </c>
      <c r="AM45" s="2">
        <v>25.5</v>
      </c>
      <c r="AN45" s="2">
        <v>97.4</v>
      </c>
      <c r="AO45" s="2">
        <v>85.2</v>
      </c>
      <c r="AP45" s="2">
        <v>11.8</v>
      </c>
      <c r="AQ45" s="2">
        <v>62.9</v>
      </c>
      <c r="AR45" s="2">
        <v>22.9</v>
      </c>
      <c r="AS45" s="2">
        <v>9.1999999999999993</v>
      </c>
      <c r="AT45" s="2">
        <v>12.9</v>
      </c>
      <c r="AU45" s="2">
        <v>107.3</v>
      </c>
      <c r="AV45" s="2">
        <v>213.3</v>
      </c>
      <c r="AW45" s="6">
        <v>79.099999999999994</v>
      </c>
      <c r="AX45" s="12"/>
      <c r="AY45" s="12"/>
      <c r="AZ45" s="12"/>
    </row>
    <row r="46" spans="1:52" ht="15.75" thickBot="1">
      <c r="B46" s="204"/>
      <c r="C46" s="104">
        <v>2146.04</v>
      </c>
      <c r="D46" s="178">
        <v>244369</v>
      </c>
      <c r="E46" s="135" t="s">
        <v>299</v>
      </c>
      <c r="F46" s="136" t="s">
        <v>81</v>
      </c>
      <c r="G46" s="7">
        <v>13.542909854828768</v>
      </c>
      <c r="H46" s="7">
        <f t="shared" si="19"/>
        <v>7.1675850406681256</v>
      </c>
      <c r="I46" s="8">
        <f t="shared" si="1"/>
        <v>71675.85040668126</v>
      </c>
      <c r="J46" s="7">
        <v>49.916924953166685</v>
      </c>
      <c r="K46" s="7">
        <f t="shared" si="2"/>
        <v>23.333167400108238</v>
      </c>
      <c r="L46" s="8">
        <f t="shared" si="3"/>
        <v>233331.67400108237</v>
      </c>
      <c r="M46" s="7">
        <v>0.59210846396712202</v>
      </c>
      <c r="N46" s="7">
        <f t="shared" si="14"/>
        <v>0.35497494523292933</v>
      </c>
      <c r="O46" s="8">
        <f t="shared" si="4"/>
        <v>3549.7494523292935</v>
      </c>
      <c r="P46" s="7">
        <v>6.4605843231422879</v>
      </c>
      <c r="Q46" s="7">
        <f t="shared" si="15"/>
        <v>5.0218768002217313</v>
      </c>
      <c r="R46" s="8">
        <f t="shared" si="5"/>
        <v>50218.768002217315</v>
      </c>
      <c r="S46" s="7">
        <v>5.8786068978868185E-2</v>
      </c>
      <c r="T46" s="7">
        <f t="shared" si="16"/>
        <v>4.5527458981374259E-2</v>
      </c>
      <c r="U46" s="8">
        <f t="shared" si="6"/>
        <v>455.27458981374258</v>
      </c>
      <c r="V46" s="7">
        <v>2.3893355715842142</v>
      </c>
      <c r="W46" s="7">
        <f t="shared" si="7"/>
        <v>1.4410082832224396</v>
      </c>
      <c r="X46" s="8">
        <f t="shared" si="8"/>
        <v>14410.082832224396</v>
      </c>
      <c r="Y46" s="7">
        <v>6.0906254910488196</v>
      </c>
      <c r="Z46" s="7">
        <f t="shared" si="9"/>
        <v>4.3529700384525913</v>
      </c>
      <c r="AA46" s="8">
        <f t="shared" si="10"/>
        <v>43529.700384525917</v>
      </c>
      <c r="AB46" s="7">
        <v>0.40714022097523922</v>
      </c>
      <c r="AC46" s="7">
        <f t="shared" si="17"/>
        <v>0.30204104433269097</v>
      </c>
      <c r="AD46" s="7">
        <v>2.7984302966007513</v>
      </c>
      <c r="AE46" s="7">
        <f t="shared" si="18"/>
        <v>2.3231448950260796</v>
      </c>
      <c r="AF46" s="8">
        <f t="shared" si="11"/>
        <v>23231.448950260794</v>
      </c>
      <c r="AG46" s="7">
        <v>0.10720962544073646</v>
      </c>
      <c r="AH46" s="7">
        <f t="shared" si="12"/>
        <v>4.6788424734846207E-2</v>
      </c>
      <c r="AI46" s="8">
        <f t="shared" si="13"/>
        <v>467.88424734846205</v>
      </c>
      <c r="AJ46" s="7">
        <v>5.0200000000000002E-2</v>
      </c>
      <c r="AK46" s="8">
        <v>2.7719999999999998</v>
      </c>
      <c r="AL46" s="9">
        <f t="shared" si="0"/>
        <v>27719.999999999996</v>
      </c>
      <c r="AM46" s="8">
        <v>25.5</v>
      </c>
      <c r="AN46" s="8">
        <v>92.7</v>
      </c>
      <c r="AO46" s="8">
        <v>106.3</v>
      </c>
      <c r="AP46" s="8">
        <v>20.5</v>
      </c>
      <c r="AQ46" s="8">
        <v>67.900000000000006</v>
      </c>
      <c r="AR46" s="8">
        <v>22.9</v>
      </c>
      <c r="AS46" s="8">
        <v>8.9</v>
      </c>
      <c r="AT46" s="8">
        <v>17.100000000000001</v>
      </c>
      <c r="AU46" s="8">
        <v>136.5</v>
      </c>
      <c r="AV46" s="8">
        <v>147.4</v>
      </c>
      <c r="AW46" s="10">
        <v>88.4</v>
      </c>
      <c r="AX46" s="12"/>
      <c r="AY46" s="12"/>
      <c r="AZ46" s="12"/>
    </row>
    <row r="47" spans="1:52" s="21" customFormat="1" ht="15.75" thickBot="1">
      <c r="C47" s="100"/>
      <c r="D47" s="11"/>
      <c r="E47" s="137"/>
      <c r="F47" s="13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1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22"/>
      <c r="AY47" s="22"/>
      <c r="AZ47" s="22"/>
    </row>
    <row r="48" spans="1:52" s="21" customFormat="1">
      <c r="B48" s="23"/>
      <c r="C48" s="32" t="s">
        <v>0</v>
      </c>
      <c r="D48" s="33" t="s">
        <v>356</v>
      </c>
      <c r="E48" s="32" t="s">
        <v>259</v>
      </c>
      <c r="F48" s="32" t="s">
        <v>227</v>
      </c>
      <c r="G48" s="32" t="s">
        <v>2</v>
      </c>
      <c r="H48" s="32" t="s">
        <v>3</v>
      </c>
      <c r="I48" s="32" t="s">
        <v>4</v>
      </c>
      <c r="J48" s="32" t="s">
        <v>5</v>
      </c>
      <c r="K48" s="32" t="s">
        <v>6</v>
      </c>
      <c r="L48" s="32" t="s">
        <v>6</v>
      </c>
      <c r="M48" s="32" t="s">
        <v>7</v>
      </c>
      <c r="N48" s="32" t="s">
        <v>8</v>
      </c>
      <c r="O48" s="32" t="s">
        <v>8</v>
      </c>
      <c r="P48" s="32" t="s">
        <v>9</v>
      </c>
      <c r="Q48" s="32" t="s">
        <v>10</v>
      </c>
      <c r="R48" s="32" t="s">
        <v>10</v>
      </c>
      <c r="S48" s="32" t="s">
        <v>11</v>
      </c>
      <c r="T48" s="32" t="s">
        <v>12</v>
      </c>
      <c r="U48" s="32" t="s">
        <v>12</v>
      </c>
      <c r="V48" s="32" t="s">
        <v>13</v>
      </c>
      <c r="W48" s="32" t="s">
        <v>14</v>
      </c>
      <c r="X48" s="32" t="s">
        <v>14</v>
      </c>
      <c r="Y48" s="32" t="s">
        <v>15</v>
      </c>
      <c r="Z48" s="32" t="s">
        <v>16</v>
      </c>
      <c r="AA48" s="32" t="s">
        <v>16</v>
      </c>
      <c r="AB48" s="32" t="s">
        <v>17</v>
      </c>
      <c r="AC48" s="32" t="s">
        <v>18</v>
      </c>
      <c r="AD48" s="32" t="s">
        <v>19</v>
      </c>
      <c r="AE48" s="32" t="s">
        <v>20</v>
      </c>
      <c r="AF48" s="32" t="s">
        <v>20</v>
      </c>
      <c r="AG48" s="32" t="s">
        <v>21</v>
      </c>
      <c r="AH48" s="32" t="s">
        <v>22</v>
      </c>
      <c r="AI48" s="32" t="s">
        <v>22</v>
      </c>
      <c r="AJ48" s="32" t="s">
        <v>23</v>
      </c>
      <c r="AK48" s="32" t="s">
        <v>24</v>
      </c>
      <c r="AL48" s="33" t="s">
        <v>24</v>
      </c>
      <c r="AM48" s="32" t="s">
        <v>25</v>
      </c>
      <c r="AN48" s="32" t="s">
        <v>26</v>
      </c>
      <c r="AO48" s="32" t="s">
        <v>27</v>
      </c>
      <c r="AP48" s="32" t="s">
        <v>28</v>
      </c>
      <c r="AQ48" s="32" t="s">
        <v>29</v>
      </c>
      <c r="AR48" s="32" t="s">
        <v>30</v>
      </c>
      <c r="AS48" s="32" t="s">
        <v>31</v>
      </c>
      <c r="AT48" s="32" t="s">
        <v>32</v>
      </c>
      <c r="AU48" s="32" t="s">
        <v>33</v>
      </c>
      <c r="AV48" s="32" t="s">
        <v>34</v>
      </c>
      <c r="AW48" s="34" t="s">
        <v>35</v>
      </c>
      <c r="AX48" s="22"/>
      <c r="AY48" s="22"/>
      <c r="AZ48" s="22"/>
    </row>
    <row r="49" spans="1:52" s="21" customFormat="1" ht="15.75" thickBot="1">
      <c r="B49" s="24"/>
      <c r="C49" s="186" t="s">
        <v>82</v>
      </c>
      <c r="D49" s="187" t="s">
        <v>260</v>
      </c>
      <c r="E49" s="174" t="s">
        <v>260</v>
      </c>
      <c r="F49" s="186" t="s">
        <v>339</v>
      </c>
      <c r="G49" s="44" t="s">
        <v>36</v>
      </c>
      <c r="H49" s="44" t="s">
        <v>37</v>
      </c>
      <c r="I49" s="44" t="s">
        <v>38</v>
      </c>
      <c r="J49" s="44" t="s">
        <v>36</v>
      </c>
      <c r="K49" s="44" t="s">
        <v>37</v>
      </c>
      <c r="L49" s="44" t="s">
        <v>38</v>
      </c>
      <c r="M49" s="44" t="s">
        <v>36</v>
      </c>
      <c r="N49" s="44" t="s">
        <v>37</v>
      </c>
      <c r="O49" s="44" t="s">
        <v>38</v>
      </c>
      <c r="P49" s="44" t="s">
        <v>36</v>
      </c>
      <c r="Q49" s="44" t="s">
        <v>37</v>
      </c>
      <c r="R49" s="44" t="s">
        <v>38</v>
      </c>
      <c r="S49" s="44" t="s">
        <v>36</v>
      </c>
      <c r="T49" s="44" t="s">
        <v>37</v>
      </c>
      <c r="U49" s="44" t="s">
        <v>38</v>
      </c>
      <c r="V49" s="44" t="s">
        <v>36</v>
      </c>
      <c r="W49" s="44" t="s">
        <v>37</v>
      </c>
      <c r="X49" s="44" t="s">
        <v>38</v>
      </c>
      <c r="Y49" s="44" t="s">
        <v>36</v>
      </c>
      <c r="Z49" s="44" t="s">
        <v>37</v>
      </c>
      <c r="AA49" s="44" t="s">
        <v>38</v>
      </c>
      <c r="AB49" s="44" t="s">
        <v>36</v>
      </c>
      <c r="AC49" s="44" t="s">
        <v>37</v>
      </c>
      <c r="AD49" s="44" t="s">
        <v>36</v>
      </c>
      <c r="AE49" s="44" t="s">
        <v>37</v>
      </c>
      <c r="AF49" s="44" t="s">
        <v>38</v>
      </c>
      <c r="AG49" s="44" t="s">
        <v>36</v>
      </c>
      <c r="AH49" s="44" t="s">
        <v>37</v>
      </c>
      <c r="AI49" s="44" t="s">
        <v>38</v>
      </c>
      <c r="AJ49" s="44" t="s">
        <v>36</v>
      </c>
      <c r="AK49" s="44" t="s">
        <v>37</v>
      </c>
      <c r="AL49" s="45" t="s">
        <v>38</v>
      </c>
      <c r="AM49" s="44" t="s">
        <v>38</v>
      </c>
      <c r="AN49" s="44" t="s">
        <v>38</v>
      </c>
      <c r="AO49" s="44" t="s">
        <v>38</v>
      </c>
      <c r="AP49" s="44" t="s">
        <v>38</v>
      </c>
      <c r="AQ49" s="44" t="s">
        <v>38</v>
      </c>
      <c r="AR49" s="44" t="s">
        <v>38</v>
      </c>
      <c r="AS49" s="44" t="s">
        <v>38</v>
      </c>
      <c r="AT49" s="44" t="s">
        <v>38</v>
      </c>
      <c r="AU49" s="44" t="s">
        <v>38</v>
      </c>
      <c r="AV49" s="44" t="s">
        <v>38</v>
      </c>
      <c r="AW49" s="46" t="s">
        <v>38</v>
      </c>
      <c r="AX49" s="22"/>
      <c r="AY49" s="22"/>
      <c r="AZ49" s="22"/>
    </row>
    <row r="50" spans="1:52" s="15" customFormat="1">
      <c r="B50" s="205" t="s">
        <v>128</v>
      </c>
      <c r="C50" s="105">
        <v>2072.64</v>
      </c>
      <c r="D50" s="179">
        <v>238594</v>
      </c>
      <c r="E50" s="131" t="s">
        <v>300</v>
      </c>
      <c r="F50" s="133" t="s">
        <v>83</v>
      </c>
      <c r="G50" s="1">
        <v>5.1224540833317729</v>
      </c>
      <c r="H50" s="1">
        <f t="shared" ref="H50:H84" si="20">G50*0.52925</f>
        <v>2.7110588236033406</v>
      </c>
      <c r="I50" s="2">
        <f t="shared" si="1"/>
        <v>27110.588236033407</v>
      </c>
      <c r="J50" s="1">
        <v>48.928630911796745</v>
      </c>
      <c r="K50" s="1">
        <f t="shared" si="2"/>
        <v>22.871199233410273</v>
      </c>
      <c r="L50" s="2">
        <f t="shared" si="3"/>
        <v>228711.99233410275</v>
      </c>
      <c r="M50" s="1">
        <v>0.37275305738493286</v>
      </c>
      <c r="N50" s="1">
        <f t="shared" si="14"/>
        <v>0.22346918543284108</v>
      </c>
      <c r="O50" s="2">
        <f t="shared" si="4"/>
        <v>2234.691854328411</v>
      </c>
      <c r="P50" s="1">
        <v>2.8763862740327593</v>
      </c>
      <c r="Q50" s="1">
        <f t="shared" si="15"/>
        <v>2.2358438146684039</v>
      </c>
      <c r="R50" s="2">
        <f t="shared" si="5"/>
        <v>22358.438146684039</v>
      </c>
      <c r="S50" s="1">
        <v>2.9055392405169016E-2</v>
      </c>
      <c r="T50" s="1">
        <f t="shared" si="16"/>
        <v>2.2502239202107196E-2</v>
      </c>
      <c r="U50" s="2">
        <f t="shared" si="6"/>
        <v>225.02239202107197</v>
      </c>
      <c r="V50" s="1">
        <v>2.2426472662293158</v>
      </c>
      <c r="W50" s="1">
        <f t="shared" si="7"/>
        <v>1.3525405662629002</v>
      </c>
      <c r="X50" s="2">
        <f t="shared" si="8"/>
        <v>13525.405662629002</v>
      </c>
      <c r="Y50" s="1">
        <v>16.437517390800668</v>
      </c>
      <c r="Z50" s="1">
        <f t="shared" si="9"/>
        <v>11.747893679205237</v>
      </c>
      <c r="AA50" s="2">
        <f t="shared" si="10"/>
        <v>117478.93679205238</v>
      </c>
      <c r="AB50" s="1">
        <v>2.7753727087763935E-5</v>
      </c>
      <c r="AC50" s="1">
        <f t="shared" si="17"/>
        <v>2.0589379977328552E-5</v>
      </c>
      <c r="AD50" s="1">
        <v>0.7473441368915531</v>
      </c>
      <c r="AE50" s="1">
        <f t="shared" si="18"/>
        <v>0.62041520868189171</v>
      </c>
      <c r="AF50" s="2">
        <f t="shared" si="11"/>
        <v>6204.1520868189173</v>
      </c>
      <c r="AG50" s="1">
        <v>4.3124146979512515E-2</v>
      </c>
      <c r="AH50" s="1">
        <f t="shared" si="12"/>
        <v>1.8820240224798852E-2</v>
      </c>
      <c r="AI50" s="2">
        <f t="shared" si="13"/>
        <v>188.20240224798852</v>
      </c>
      <c r="AJ50" s="1">
        <v>3.3860000000000001E-2</v>
      </c>
      <c r="AK50" s="2">
        <v>1.2090000000000001</v>
      </c>
      <c r="AL50" s="5">
        <f t="shared" ref="AL50:AL92" si="21">AK50*10000</f>
        <v>12090</v>
      </c>
      <c r="AM50" s="2">
        <v>13</v>
      </c>
      <c r="AN50" s="2">
        <v>68.099999999999994</v>
      </c>
      <c r="AO50" s="2">
        <v>21.5</v>
      </c>
      <c r="AP50" s="2">
        <v>8.3000000000000007</v>
      </c>
      <c r="AQ50" s="2">
        <v>32.6</v>
      </c>
      <c r="AR50" s="2">
        <v>9.1</v>
      </c>
      <c r="AS50" s="2">
        <v>5.2</v>
      </c>
      <c r="AT50" s="2">
        <v>4.5999999999999996</v>
      </c>
      <c r="AU50" s="2">
        <v>91.6</v>
      </c>
      <c r="AV50" s="2">
        <v>31.7</v>
      </c>
      <c r="AW50" s="6">
        <v>89.9</v>
      </c>
      <c r="AX50" s="17"/>
      <c r="AY50" s="17"/>
      <c r="AZ50" s="17"/>
    </row>
    <row r="51" spans="1:52" s="15" customFormat="1">
      <c r="B51" s="206"/>
      <c r="C51" s="105">
        <v>2075.84</v>
      </c>
      <c r="D51" s="179">
        <v>238594</v>
      </c>
      <c r="E51" s="131" t="s">
        <v>301</v>
      </c>
      <c r="F51" s="133" t="s">
        <v>84</v>
      </c>
      <c r="G51" s="1">
        <v>3.6145843072127661</v>
      </c>
      <c r="H51" s="1">
        <f t="shared" si="20"/>
        <v>1.9130187445923565</v>
      </c>
      <c r="I51" s="2">
        <f t="shared" si="1"/>
        <v>19130.187445923566</v>
      </c>
      <c r="J51" s="1">
        <v>32.883144929342649</v>
      </c>
      <c r="K51" s="1">
        <f t="shared" si="2"/>
        <v>15.370897265771928</v>
      </c>
      <c r="L51" s="2">
        <f t="shared" si="3"/>
        <v>153708.97265771928</v>
      </c>
      <c r="M51" s="1">
        <v>0.24508994892745331</v>
      </c>
      <c r="N51" s="1">
        <f t="shared" si="14"/>
        <v>0.14693387528149754</v>
      </c>
      <c r="O51" s="2">
        <f t="shared" si="4"/>
        <v>1469.3387528149754</v>
      </c>
      <c r="P51" s="1">
        <v>1.655199097275468</v>
      </c>
      <c r="Q51" s="1">
        <f t="shared" si="15"/>
        <v>1.2866028103031939</v>
      </c>
      <c r="R51" s="2">
        <f t="shared" si="5"/>
        <v>12866.028103031938</v>
      </c>
      <c r="S51" s="1">
        <v>3.1169060854711248E-2</v>
      </c>
      <c r="T51" s="1">
        <f t="shared" si="16"/>
        <v>2.4139190869539674E-2</v>
      </c>
      <c r="U51" s="2">
        <f t="shared" si="6"/>
        <v>241.39190869539675</v>
      </c>
      <c r="V51" s="1">
        <v>1.8463006105295661</v>
      </c>
      <c r="W51" s="1">
        <f t="shared" si="7"/>
        <v>1.1135038982103813</v>
      </c>
      <c r="X51" s="2">
        <f t="shared" si="8"/>
        <v>11135.038982103813</v>
      </c>
      <c r="Y51" s="1">
        <v>29.872191589130022</v>
      </c>
      <c r="Z51" s="1">
        <f t="shared" si="9"/>
        <v>21.349655328751226</v>
      </c>
      <c r="AA51" s="2">
        <f t="shared" si="10"/>
        <v>213496.55328751224</v>
      </c>
      <c r="AB51" s="1">
        <v>5.5506676676005119E-5</v>
      </c>
      <c r="AC51" s="1">
        <f t="shared" si="17"/>
        <v>4.1178183158861156E-5</v>
      </c>
      <c r="AD51" s="1">
        <v>0.50386140673443203</v>
      </c>
      <c r="AE51" s="1">
        <f t="shared" si="18"/>
        <v>0.4182855854146561</v>
      </c>
      <c r="AF51" s="2">
        <f t="shared" si="11"/>
        <v>4182.8558541465609</v>
      </c>
      <c r="AG51" s="1">
        <v>6.3537054382708569E-2</v>
      </c>
      <c r="AH51" s="1">
        <f t="shared" si="12"/>
        <v>2.7728841273701673E-2</v>
      </c>
      <c r="AI51" s="2">
        <f t="shared" si="13"/>
        <v>277.28841273701676</v>
      </c>
      <c r="AJ51" s="1">
        <v>4.0989999999999999E-2</v>
      </c>
      <c r="AK51" s="2">
        <v>0.56769999999999998</v>
      </c>
      <c r="AL51" s="5">
        <f t="shared" si="21"/>
        <v>5677</v>
      </c>
      <c r="AM51" s="2">
        <v>11.4</v>
      </c>
      <c r="AN51" s="2">
        <v>40.6</v>
      </c>
      <c r="AO51" s="2">
        <v>10.5</v>
      </c>
      <c r="AP51" s="2">
        <v>8.6</v>
      </c>
      <c r="AQ51" s="2">
        <v>31.1</v>
      </c>
      <c r="AR51" s="2">
        <v>6.8</v>
      </c>
      <c r="AS51" s="2">
        <v>3.1</v>
      </c>
      <c r="AT51" s="2">
        <v>2.6</v>
      </c>
      <c r="AU51" s="2">
        <v>65.400000000000006</v>
      </c>
      <c r="AV51" s="2">
        <v>32.4</v>
      </c>
      <c r="AW51" s="6">
        <v>45.3</v>
      </c>
      <c r="AX51" s="17"/>
      <c r="AY51" s="17"/>
      <c r="AZ51" s="17"/>
    </row>
    <row r="52" spans="1:52" s="15" customFormat="1">
      <c r="B52" s="206"/>
      <c r="C52" s="102">
        <v>2078</v>
      </c>
      <c r="D52" s="177">
        <v>263842</v>
      </c>
      <c r="E52" s="18" t="s">
        <v>347</v>
      </c>
      <c r="F52" s="134" t="s">
        <v>85</v>
      </c>
      <c r="G52" s="4">
        <v>5.7529588235294113</v>
      </c>
      <c r="H52" s="1">
        <f t="shared" si="20"/>
        <v>3.0447534573529409</v>
      </c>
      <c r="I52" s="2">
        <f t="shared" si="1"/>
        <v>30447.53457352941</v>
      </c>
      <c r="J52" s="4">
        <v>58.611665329930744</v>
      </c>
      <c r="K52" s="1">
        <f t="shared" si="2"/>
        <v>27.397436841822827</v>
      </c>
      <c r="L52" s="2">
        <f t="shared" si="3"/>
        <v>273974.36841822829</v>
      </c>
      <c r="M52" s="4">
        <v>0.31433929383239884</v>
      </c>
      <c r="N52" s="1">
        <f t="shared" si="14"/>
        <v>0.18844955004546143</v>
      </c>
      <c r="O52" s="2">
        <f t="shared" si="4"/>
        <v>1884.4955004546143</v>
      </c>
      <c r="P52" s="4">
        <v>3.0593310723891944</v>
      </c>
      <c r="Q52" s="1">
        <f t="shared" si="15"/>
        <v>2.3780486358788444</v>
      </c>
      <c r="R52" s="2">
        <f t="shared" si="5"/>
        <v>23780.486358788443</v>
      </c>
      <c r="S52" s="4">
        <v>1.5611799410029496E-2</v>
      </c>
      <c r="T52" s="1">
        <f t="shared" si="16"/>
        <v>1.2090714171091444E-2</v>
      </c>
      <c r="U52" s="2">
        <f t="shared" si="6"/>
        <v>120.90714171091443</v>
      </c>
      <c r="V52" s="4">
        <v>0.85299200000000008</v>
      </c>
      <c r="W52" s="1">
        <f t="shared" si="7"/>
        <v>0.5144394752</v>
      </c>
      <c r="X52" s="2">
        <f t="shared" si="8"/>
        <v>5144.3947520000002</v>
      </c>
      <c r="Y52" s="4">
        <v>9.2464565992865637</v>
      </c>
      <c r="Z52" s="1">
        <f t="shared" si="9"/>
        <v>6.6084425315101072</v>
      </c>
      <c r="AA52" s="2">
        <f t="shared" si="10"/>
        <v>66084.425315101078</v>
      </c>
      <c r="AB52" s="4">
        <v>0.50321764705882344</v>
      </c>
      <c r="AC52" s="1">
        <f t="shared" si="17"/>
        <v>0.37331704364705875</v>
      </c>
      <c r="AD52" s="4">
        <v>0.81152563953488377</v>
      </c>
      <c r="AE52" s="1">
        <f t="shared" si="18"/>
        <v>0.67369612491627917</v>
      </c>
      <c r="AF52" s="2">
        <f t="shared" si="11"/>
        <v>6736.9612491627913</v>
      </c>
      <c r="AG52" s="4">
        <v>0.12587999999999999</v>
      </c>
      <c r="AH52" s="1">
        <f t="shared" si="12"/>
        <v>5.4936549599999995E-2</v>
      </c>
      <c r="AI52" s="2">
        <f t="shared" si="13"/>
        <v>549.36549600000001</v>
      </c>
      <c r="AJ52" s="4">
        <v>5.2609999999999997E-2</v>
      </c>
      <c r="AK52" s="2">
        <v>2.4750000000000001</v>
      </c>
      <c r="AL52" s="5">
        <f t="shared" si="21"/>
        <v>24750</v>
      </c>
      <c r="AM52" s="2">
        <v>20.738115384615384</v>
      </c>
      <c r="AN52" s="2">
        <v>51.520559017941451</v>
      </c>
      <c r="AO52" s="2">
        <v>37.889829652996845</v>
      </c>
      <c r="AP52" s="2">
        <v>46.4</v>
      </c>
      <c r="AQ52" s="2">
        <v>63.993816254416963</v>
      </c>
      <c r="AR52" s="2"/>
      <c r="AS52" s="2">
        <v>0.61590909090909096</v>
      </c>
      <c r="AT52" s="2">
        <v>9.4</v>
      </c>
      <c r="AU52" s="2">
        <v>283.93712941176477</v>
      </c>
      <c r="AV52" s="2">
        <v>89.520277128547576</v>
      </c>
      <c r="AW52" s="6">
        <v>119.43143454621497</v>
      </c>
      <c r="AX52" s="17"/>
      <c r="AY52" s="17"/>
      <c r="AZ52" s="17"/>
    </row>
    <row r="53" spans="1:52" s="15" customFormat="1">
      <c r="B53" s="206"/>
      <c r="C53" s="105">
        <v>2078.89</v>
      </c>
      <c r="D53" s="179">
        <v>238594</v>
      </c>
      <c r="E53" s="131" t="s">
        <v>302</v>
      </c>
      <c r="F53" s="133" t="s">
        <v>86</v>
      </c>
      <c r="G53" s="1">
        <v>8.3381915936187028</v>
      </c>
      <c r="H53" s="1">
        <f t="shared" si="20"/>
        <v>4.4129879009226984</v>
      </c>
      <c r="I53" s="2">
        <f t="shared" si="1"/>
        <v>44129.879009226985</v>
      </c>
      <c r="J53" s="1">
        <v>57.910769525980321</v>
      </c>
      <c r="K53" s="1">
        <f t="shared" si="2"/>
        <v>27.069810107224242</v>
      </c>
      <c r="L53" s="2">
        <f t="shared" si="3"/>
        <v>270698.10107224243</v>
      </c>
      <c r="M53" s="1">
        <v>0.46596555665572731</v>
      </c>
      <c r="N53" s="1">
        <f t="shared" si="14"/>
        <v>0.2793510108706751</v>
      </c>
      <c r="O53" s="2">
        <f t="shared" si="4"/>
        <v>2793.510108706751</v>
      </c>
      <c r="P53" s="1">
        <v>3.1635893595128701</v>
      </c>
      <c r="Q53" s="1">
        <f t="shared" si="15"/>
        <v>2.4590896450429489</v>
      </c>
      <c r="R53" s="2">
        <f t="shared" si="5"/>
        <v>24590.896450429489</v>
      </c>
      <c r="S53" s="1">
        <v>1.9602567841066367E-2</v>
      </c>
      <c r="T53" s="1">
        <f t="shared" si="16"/>
        <v>1.518140469019226E-2</v>
      </c>
      <c r="U53" s="2">
        <f t="shared" si="6"/>
        <v>151.81404690192261</v>
      </c>
      <c r="V53" s="1">
        <v>1.2101624316606834</v>
      </c>
      <c r="W53" s="1">
        <f t="shared" si="7"/>
        <v>0.72984896253455811</v>
      </c>
      <c r="X53" s="2">
        <f t="shared" si="8"/>
        <v>7298.4896253455809</v>
      </c>
      <c r="Y53" s="1">
        <v>9.9570436223848766</v>
      </c>
      <c r="Z53" s="1">
        <f t="shared" si="9"/>
        <v>7.1162990769184713</v>
      </c>
      <c r="AA53" s="2">
        <f t="shared" si="10"/>
        <v>71162.990769184718</v>
      </c>
      <c r="AB53" s="1">
        <v>0.38857238892530832</v>
      </c>
      <c r="AC53" s="1">
        <f t="shared" si="17"/>
        <v>0.28826631244812922</v>
      </c>
      <c r="AD53" s="1">
        <v>1.1992151072295276</v>
      </c>
      <c r="AE53" s="1">
        <f t="shared" si="18"/>
        <v>0.99554041341766464</v>
      </c>
      <c r="AF53" s="2">
        <f t="shared" si="11"/>
        <v>9955.404134176646</v>
      </c>
      <c r="AG53" s="1">
        <v>0.10398818887695727</v>
      </c>
      <c r="AH53" s="1">
        <f t="shared" si="12"/>
        <v>4.538252538968169E-2</v>
      </c>
      <c r="AI53" s="2">
        <f t="shared" si="13"/>
        <v>453.82525389681689</v>
      </c>
      <c r="AJ53" s="1">
        <v>4.7629999999999999E-2</v>
      </c>
      <c r="AK53" s="2">
        <v>1.7989999999999999</v>
      </c>
      <c r="AL53" s="5">
        <f t="shared" si="21"/>
        <v>17990</v>
      </c>
      <c r="AM53" s="2">
        <v>17.8</v>
      </c>
      <c r="AN53" s="2">
        <v>79.8</v>
      </c>
      <c r="AO53" s="2">
        <v>40.9</v>
      </c>
      <c r="AP53" s="2">
        <v>26.7</v>
      </c>
      <c r="AQ53" s="2">
        <v>65.8</v>
      </c>
      <c r="AR53" s="2">
        <v>12.5</v>
      </c>
      <c r="AS53" s="2">
        <v>4.5999999999999996</v>
      </c>
      <c r="AT53" s="2">
        <v>10.1</v>
      </c>
      <c r="AU53" s="2">
        <v>137.69999999999999</v>
      </c>
      <c r="AV53" s="2">
        <v>50.1</v>
      </c>
      <c r="AW53" s="6">
        <v>94.9</v>
      </c>
      <c r="AX53" s="17"/>
      <c r="AY53" s="17"/>
      <c r="AZ53" s="17"/>
    </row>
    <row r="54" spans="1:52" s="15" customFormat="1">
      <c r="B54" s="206"/>
      <c r="C54" s="102">
        <v>2079.6</v>
      </c>
      <c r="D54" s="177">
        <v>263842</v>
      </c>
      <c r="E54" s="18" t="s">
        <v>349</v>
      </c>
      <c r="F54" s="134" t="s">
        <v>87</v>
      </c>
      <c r="G54" s="4">
        <v>2.2188705882352902</v>
      </c>
      <c r="H54" s="1">
        <f t="shared" si="20"/>
        <v>1.1743372588235272</v>
      </c>
      <c r="I54" s="2">
        <f t="shared" si="1"/>
        <v>11743.372588235272</v>
      </c>
      <c r="J54" s="4">
        <v>19.920851622311339</v>
      </c>
      <c r="K54" s="1">
        <f t="shared" si="2"/>
        <v>9.3118028823332128</v>
      </c>
      <c r="L54" s="2">
        <f t="shared" si="3"/>
        <v>93118.028823332133</v>
      </c>
      <c r="M54" s="4">
        <v>0.20507273829368086</v>
      </c>
      <c r="N54" s="1">
        <f t="shared" si="14"/>
        <v>0.12294315733444461</v>
      </c>
      <c r="O54" s="2">
        <f t="shared" si="4"/>
        <v>1229.4315733444462</v>
      </c>
      <c r="P54" s="4">
        <v>1.5053256929014152</v>
      </c>
      <c r="Q54" s="1">
        <f t="shared" si="15"/>
        <v>1.1701047143491989</v>
      </c>
      <c r="R54" s="2">
        <f t="shared" si="5"/>
        <v>11701.047143491989</v>
      </c>
      <c r="S54" s="4">
        <v>3.9029498525073751E-2</v>
      </c>
      <c r="T54" s="1">
        <f t="shared" si="16"/>
        <v>3.0226785427728619E-2</v>
      </c>
      <c r="U54" s="2">
        <f t="shared" si="6"/>
        <v>302.26785427728618</v>
      </c>
      <c r="V54" s="4">
        <v>1.3787136</v>
      </c>
      <c r="W54" s="1">
        <f t="shared" si="7"/>
        <v>0.83150217216</v>
      </c>
      <c r="X54" s="2">
        <f t="shared" si="8"/>
        <v>8315.0217216000001</v>
      </c>
      <c r="Y54" s="4">
        <v>35.218252080856125</v>
      </c>
      <c r="Z54" s="1">
        <f t="shared" si="9"/>
        <v>25.170484762187872</v>
      </c>
      <c r="AA54" s="2">
        <f t="shared" si="10"/>
        <v>251704.84762187873</v>
      </c>
      <c r="AB54" s="4">
        <v>1.3070588235294118E-4</v>
      </c>
      <c r="AC54" s="1">
        <f t="shared" si="17"/>
        <v>9.6965465882352937E-5</v>
      </c>
      <c r="AD54" s="4">
        <v>0.26263566860465115</v>
      </c>
      <c r="AE54" s="1">
        <f t="shared" si="18"/>
        <v>0.21802962664883721</v>
      </c>
      <c r="AF54" s="2">
        <f t="shared" si="11"/>
        <v>2180.2962664883721</v>
      </c>
      <c r="AG54" s="4">
        <v>8.2799999999999996E-4</v>
      </c>
      <c r="AH54" s="1">
        <f t="shared" si="12"/>
        <v>3.6135575999999994E-4</v>
      </c>
      <c r="AI54" s="2">
        <f t="shared" si="13"/>
        <v>3.6135575999999996</v>
      </c>
      <c r="AJ54" s="4">
        <v>4.5960000000000001E-2</v>
      </c>
      <c r="AK54" s="2">
        <v>0.5756</v>
      </c>
      <c r="AL54" s="5">
        <f t="shared" si="21"/>
        <v>5756</v>
      </c>
      <c r="AM54" s="2">
        <v>17.341978021978022</v>
      </c>
      <c r="AN54" s="2">
        <v>15.121148253068931</v>
      </c>
      <c r="AO54" s="2">
        <v>2.296353312302839</v>
      </c>
      <c r="AP54" s="2">
        <v>5.9</v>
      </c>
      <c r="AQ54" s="2">
        <v>20.762438162544168</v>
      </c>
      <c r="AR54" s="2"/>
      <c r="AS54" s="2">
        <v>0.76988636363636365</v>
      </c>
      <c r="AT54" s="2">
        <v>0.9</v>
      </c>
      <c r="AU54" s="2">
        <v>18.470400000000001</v>
      </c>
      <c r="AV54" s="2">
        <v>15.938045075125208</v>
      </c>
      <c r="AW54" s="6">
        <v>59.89135173567545</v>
      </c>
      <c r="AX54" s="17"/>
      <c r="AY54" s="17"/>
      <c r="AZ54" s="17"/>
    </row>
    <row r="55" spans="1:52" s="15" customFormat="1">
      <c r="B55" s="206"/>
      <c r="C55" s="102">
        <v>2080.4</v>
      </c>
      <c r="D55" s="177">
        <v>263842</v>
      </c>
      <c r="E55" s="18" t="s">
        <v>348</v>
      </c>
      <c r="F55" s="134" t="s">
        <v>88</v>
      </c>
      <c r="G55" s="4">
        <v>7.6129529411764709</v>
      </c>
      <c r="H55" s="1">
        <f t="shared" si="20"/>
        <v>4.0291553441176475</v>
      </c>
      <c r="I55" s="2">
        <f t="shared" si="1"/>
        <v>40291.553441176475</v>
      </c>
      <c r="J55" s="4">
        <v>54.614939846882983</v>
      </c>
      <c r="K55" s="1">
        <f t="shared" si="2"/>
        <v>25.529207482026983</v>
      </c>
      <c r="L55" s="2">
        <f t="shared" si="3"/>
        <v>255292.07482026983</v>
      </c>
      <c r="M55" s="4">
        <v>0.41157069252917106</v>
      </c>
      <c r="N55" s="1">
        <f t="shared" si="14"/>
        <v>0.24674074587816333</v>
      </c>
      <c r="O55" s="2">
        <f t="shared" si="4"/>
        <v>2467.4074587816335</v>
      </c>
      <c r="P55" s="4">
        <v>2.6165331540170742</v>
      </c>
      <c r="Q55" s="1">
        <f t="shared" si="15"/>
        <v>2.0338573859490117</v>
      </c>
      <c r="R55" s="2">
        <f t="shared" si="5"/>
        <v>20338.573859490116</v>
      </c>
      <c r="S55" s="4">
        <v>2.3586529006882989E-2</v>
      </c>
      <c r="T55" s="1">
        <f t="shared" si="16"/>
        <v>1.8266823254670602E-2</v>
      </c>
      <c r="U55" s="2">
        <f t="shared" si="6"/>
        <v>182.66823254670601</v>
      </c>
      <c r="V55" s="4">
        <v>1.0618880000000002</v>
      </c>
      <c r="W55" s="1">
        <f t="shared" si="7"/>
        <v>0.64042465280000005</v>
      </c>
      <c r="X55" s="2">
        <f t="shared" si="8"/>
        <v>6404.2465280000006</v>
      </c>
      <c r="Y55" s="4">
        <v>12.461843043995243</v>
      </c>
      <c r="Z55" s="1">
        <f t="shared" si="9"/>
        <v>8.9064792235433998</v>
      </c>
      <c r="AA55" s="2">
        <f t="shared" si="10"/>
        <v>89064.792235433997</v>
      </c>
      <c r="AB55" s="4">
        <v>6.5352941176470588E-5</v>
      </c>
      <c r="AC55" s="1">
        <f t="shared" si="17"/>
        <v>4.8482732941176468E-5</v>
      </c>
      <c r="AD55" s="4">
        <v>1.1986235465116279</v>
      </c>
      <c r="AE55" s="1">
        <f t="shared" si="18"/>
        <v>0.99504932337209306</v>
      </c>
      <c r="AF55" s="2">
        <f t="shared" si="11"/>
        <v>9950.4932337209302</v>
      </c>
      <c r="AG55" s="4">
        <v>9.7199999999999995E-2</v>
      </c>
      <c r="AH55" s="1">
        <f t="shared" si="12"/>
        <v>4.2420023999999994E-2</v>
      </c>
      <c r="AI55" s="2">
        <f t="shared" si="13"/>
        <v>424.20023999999995</v>
      </c>
      <c r="AJ55" s="4">
        <v>7.0660000000000001E-2</v>
      </c>
      <c r="AK55" s="2">
        <v>1.522</v>
      </c>
      <c r="AL55" s="5">
        <f t="shared" si="21"/>
        <v>15220</v>
      </c>
      <c r="AM55" s="2">
        <v>20.593598901098904</v>
      </c>
      <c r="AN55" s="2">
        <v>66.913344664778094</v>
      </c>
      <c r="AO55" s="2">
        <v>41.717085173501573</v>
      </c>
      <c r="AP55" s="2">
        <v>22.2</v>
      </c>
      <c r="AQ55" s="2">
        <v>53.114867491166081</v>
      </c>
      <c r="AR55" s="2"/>
      <c r="AS55" s="2">
        <v>0.92386363636363633</v>
      </c>
      <c r="AT55" s="2">
        <v>8.1</v>
      </c>
      <c r="AU55" s="2">
        <v>869.19529411764711</v>
      </c>
      <c r="AV55" s="2">
        <v>48.195884808013354</v>
      </c>
      <c r="AW55" s="6">
        <v>70.956322877457126</v>
      </c>
      <c r="AX55" s="17"/>
      <c r="AY55" s="17"/>
      <c r="AZ55" s="17"/>
    </row>
    <row r="56" spans="1:52" s="15" customFormat="1">
      <c r="B56" s="206"/>
      <c r="C56" s="101">
        <v>2081.08</v>
      </c>
      <c r="D56" s="179">
        <v>238594</v>
      </c>
      <c r="E56" s="131" t="s">
        <v>303</v>
      </c>
      <c r="F56" s="133" t="s">
        <v>89</v>
      </c>
      <c r="G56" s="1">
        <v>8.7207915061998929</v>
      </c>
      <c r="H56" s="1">
        <f>G56*0.52925</f>
        <v>4.6154789046562934</v>
      </c>
      <c r="I56" s="2">
        <f>H56*10000</f>
        <v>46154.789046562932</v>
      </c>
      <c r="J56" s="1">
        <v>48.216128942691626</v>
      </c>
      <c r="K56" s="1">
        <f>J56*0.46744</f>
        <v>22.538147312971773</v>
      </c>
      <c r="L56" s="2">
        <f>K56*10000</f>
        <v>225381.47312971772</v>
      </c>
      <c r="M56" s="1">
        <v>0.4215002625717042</v>
      </c>
      <c r="N56" s="1">
        <f>M56*0.59951</f>
        <v>0.25269362241436238</v>
      </c>
      <c r="O56" s="2">
        <f>N56*10000</f>
        <v>2526.9362241436238</v>
      </c>
      <c r="P56" s="1">
        <v>5.2212584875493757</v>
      </c>
      <c r="Q56" s="1">
        <f>P56*0.77731</f>
        <v>4.0585364349570048</v>
      </c>
      <c r="R56" s="2">
        <f>Q56*10000</f>
        <v>40585.364349570045</v>
      </c>
      <c r="S56" s="1">
        <v>2.0652417395048885E-2</v>
      </c>
      <c r="T56" s="1">
        <f>S56*0.77446</f>
        <v>1.5994471175769562E-2</v>
      </c>
      <c r="U56" s="2">
        <f>T56*10000</f>
        <v>159.94471175769561</v>
      </c>
      <c r="V56" s="1">
        <v>0.89714942206237602</v>
      </c>
      <c r="W56" s="1">
        <f>V56*0.6031</f>
        <v>0.541070816445819</v>
      </c>
      <c r="X56" s="2">
        <f>W56*10000</f>
        <v>5410.7081644581904</v>
      </c>
      <c r="Y56" s="1">
        <v>11.542344478414762</v>
      </c>
      <c r="Z56" s="1">
        <f>Y56*0.7147</f>
        <v>8.249313598723031</v>
      </c>
      <c r="AA56" s="2">
        <f>Z56*10000</f>
        <v>82493.135987230315</v>
      </c>
      <c r="AB56" s="1">
        <v>2.3621791803968972E-5</v>
      </c>
      <c r="AC56" s="1">
        <f>AB56*0.74186</f>
        <v>1.752406246769242E-5</v>
      </c>
      <c r="AD56" s="1">
        <v>1.1985588860549026</v>
      </c>
      <c r="AE56" s="1">
        <f>AD56*0.83016</f>
        <v>0.99499564484733793</v>
      </c>
      <c r="AF56" s="2">
        <f>AE56*10000</f>
        <v>9949.9564484733801</v>
      </c>
      <c r="AG56" s="1">
        <v>4.4941314294095307E-2</v>
      </c>
      <c r="AH56" s="1">
        <f>AG56*0.43642</f>
        <v>1.9613288384229072E-2</v>
      </c>
      <c r="AI56" s="2">
        <f>AH56*10000</f>
        <v>196.13288384229071</v>
      </c>
      <c r="AJ56" s="1">
        <v>3.9149999999999997E-2</v>
      </c>
      <c r="AK56" s="2">
        <v>2.597</v>
      </c>
      <c r="AL56" s="5">
        <f t="shared" si="21"/>
        <v>25970</v>
      </c>
      <c r="AM56" s="2">
        <v>19.399999999999999</v>
      </c>
      <c r="AN56" s="2">
        <v>99.1</v>
      </c>
      <c r="AO56" s="2">
        <v>83.2</v>
      </c>
      <c r="AP56" s="2">
        <v>88.8</v>
      </c>
      <c r="AQ56" s="2">
        <v>205.8</v>
      </c>
      <c r="AR56" s="2">
        <v>17.2</v>
      </c>
      <c r="AS56" s="2">
        <v>4.0999999999999996</v>
      </c>
      <c r="AT56" s="2">
        <v>25.9</v>
      </c>
      <c r="AU56" s="2">
        <v>469.2</v>
      </c>
      <c r="AV56" s="2">
        <v>91.4</v>
      </c>
      <c r="AW56" s="6">
        <v>59.7</v>
      </c>
      <c r="AX56" s="17"/>
      <c r="AY56" s="17"/>
      <c r="AZ56" s="17"/>
    </row>
    <row r="57" spans="1:52" s="15" customFormat="1">
      <c r="B57" s="206"/>
      <c r="C57" s="101">
        <v>2081.1999999999998</v>
      </c>
      <c r="D57" s="179">
        <v>238594</v>
      </c>
      <c r="E57" s="131" t="s">
        <v>304</v>
      </c>
      <c r="F57" s="133" t="s">
        <v>90</v>
      </c>
      <c r="G57" s="1">
        <v>8.7522386107691474</v>
      </c>
      <c r="H57" s="1">
        <f t="shared" si="20"/>
        <v>4.6321222847495713</v>
      </c>
      <c r="I57" s="2">
        <f t="shared" si="1"/>
        <v>46321.222847495716</v>
      </c>
      <c r="J57" s="1">
        <v>51.529229632363226</v>
      </c>
      <c r="K57" s="1">
        <f t="shared" si="2"/>
        <v>24.086823099351868</v>
      </c>
      <c r="L57" s="2">
        <f t="shared" si="3"/>
        <v>240868.23099351869</v>
      </c>
      <c r="M57" s="1">
        <v>0.41258383313828589</v>
      </c>
      <c r="N57" s="1">
        <f t="shared" si="14"/>
        <v>0.24734813380473378</v>
      </c>
      <c r="O57" s="2">
        <f t="shared" si="4"/>
        <v>2473.4813380473379</v>
      </c>
      <c r="P57" s="1">
        <v>4.4034700206519437</v>
      </c>
      <c r="Q57" s="1">
        <f t="shared" si="15"/>
        <v>3.422861281752962</v>
      </c>
      <c r="R57" s="2">
        <f t="shared" si="5"/>
        <v>34228.612817529618</v>
      </c>
      <c r="S57" s="1">
        <v>1.7921261988857542E-2</v>
      </c>
      <c r="T57" s="1">
        <f t="shared" si="16"/>
        <v>1.3879300559890612E-2</v>
      </c>
      <c r="U57" s="2">
        <f t="shared" si="6"/>
        <v>138.79300559890612</v>
      </c>
      <c r="V57" s="1">
        <v>1.1848702067089878</v>
      </c>
      <c r="W57" s="1">
        <f t="shared" si="7"/>
        <v>0.71459522166619049</v>
      </c>
      <c r="X57" s="2">
        <f t="shared" si="8"/>
        <v>7145.9522166619054</v>
      </c>
      <c r="Y57" s="1">
        <v>10.975697538364477</v>
      </c>
      <c r="Z57" s="1">
        <f t="shared" si="9"/>
        <v>7.8443310306690917</v>
      </c>
      <c r="AA57" s="2">
        <f t="shared" si="10"/>
        <v>78443.31030669091</v>
      </c>
      <c r="AB57" s="1">
        <v>0.1653049694370326</v>
      </c>
      <c r="AC57" s="1">
        <f t="shared" si="17"/>
        <v>0.122633144626557</v>
      </c>
      <c r="AD57" s="1">
        <v>1.3065160245969545</v>
      </c>
      <c r="AE57" s="1">
        <f t="shared" si="18"/>
        <v>1.0846173429794077</v>
      </c>
      <c r="AF57" s="2">
        <f t="shared" si="11"/>
        <v>10846.173429794077</v>
      </c>
      <c r="AG57" s="1">
        <v>5.1547213700677677E-2</v>
      </c>
      <c r="AH57" s="1">
        <f t="shared" si="12"/>
        <v>2.2496235003249751E-2</v>
      </c>
      <c r="AI57" s="2">
        <f t="shared" si="13"/>
        <v>224.96235003249751</v>
      </c>
      <c r="AJ57" s="1">
        <v>4.0129999999999999E-2</v>
      </c>
      <c r="AK57" s="2">
        <v>2.597</v>
      </c>
      <c r="AL57" s="5">
        <f t="shared" si="21"/>
        <v>25970</v>
      </c>
      <c r="AM57" s="2">
        <v>22.3</v>
      </c>
      <c r="AN57" s="2">
        <v>90</v>
      </c>
      <c r="AO57" s="2">
        <v>78.599999999999994</v>
      </c>
      <c r="AP57" s="2">
        <v>61.7</v>
      </c>
      <c r="AQ57" s="2">
        <v>161.30000000000001</v>
      </c>
      <c r="AR57" s="2">
        <v>16.3</v>
      </c>
      <c r="AS57" s="2">
        <v>4.9000000000000004</v>
      </c>
      <c r="AT57" s="2">
        <v>16.7</v>
      </c>
      <c r="AU57" s="2">
        <v>426.1</v>
      </c>
      <c r="AV57" s="2">
        <v>189.4</v>
      </c>
      <c r="AW57" s="6">
        <v>60.1</v>
      </c>
      <c r="AX57" s="17"/>
      <c r="AY57" s="17"/>
      <c r="AZ57" s="17"/>
    </row>
    <row r="58" spans="1:52" s="15" customFormat="1">
      <c r="B58" s="206"/>
      <c r="C58" s="101">
        <v>2081.33</v>
      </c>
      <c r="D58" s="179">
        <v>238594</v>
      </c>
      <c r="E58" s="131" t="s">
        <v>305</v>
      </c>
      <c r="F58" s="133" t="s">
        <v>91</v>
      </c>
      <c r="G58" s="1">
        <v>10.372311602559222</v>
      </c>
      <c r="H58" s="1">
        <f t="shared" si="20"/>
        <v>5.4895459156544684</v>
      </c>
      <c r="I58" s="2">
        <f t="shared" si="1"/>
        <v>54895.459156544683</v>
      </c>
      <c r="J58" s="1">
        <v>58.861381633017025</v>
      </c>
      <c r="K58" s="1">
        <f t="shared" si="2"/>
        <v>27.514164230537478</v>
      </c>
      <c r="L58" s="2">
        <f t="shared" si="3"/>
        <v>275141.64230537479</v>
      </c>
      <c r="M58" s="1">
        <v>0.46958506751719925</v>
      </c>
      <c r="N58" s="1">
        <f t="shared" si="14"/>
        <v>0.28152094382723614</v>
      </c>
      <c r="O58" s="2">
        <f t="shared" si="4"/>
        <v>2815.2094382723612</v>
      </c>
      <c r="P58" s="1">
        <v>4.6914093361332538</v>
      </c>
      <c r="Q58" s="1">
        <f t="shared" si="15"/>
        <v>3.6466793910697395</v>
      </c>
      <c r="R58" s="2">
        <f t="shared" si="5"/>
        <v>36466.793910697394</v>
      </c>
      <c r="S58" s="1">
        <v>1.6135199012402866E-2</v>
      </c>
      <c r="T58" s="1">
        <f t="shared" si="16"/>
        <v>1.2496066227145525E-2</v>
      </c>
      <c r="U58" s="2">
        <f t="shared" si="6"/>
        <v>124.96066227145525</v>
      </c>
      <c r="V58" s="1">
        <v>0.91390204032717004</v>
      </c>
      <c r="W58" s="1">
        <f t="shared" si="7"/>
        <v>0.55117432052131621</v>
      </c>
      <c r="X58" s="2">
        <f t="shared" si="8"/>
        <v>5511.7432052131617</v>
      </c>
      <c r="Y58" s="1">
        <v>7.5187097577460458</v>
      </c>
      <c r="Z58" s="1">
        <f t="shared" si="9"/>
        <v>5.3736218638610991</v>
      </c>
      <c r="AA58" s="2">
        <f t="shared" si="10"/>
        <v>53736.21863861099</v>
      </c>
      <c r="AB58" s="1">
        <v>0.19244084090099597</v>
      </c>
      <c r="AC58" s="1">
        <f t="shared" si="17"/>
        <v>0.14276416223081287</v>
      </c>
      <c r="AD58" s="1">
        <v>1.5800076521509889</v>
      </c>
      <c r="AE58" s="1">
        <f t="shared" si="18"/>
        <v>1.311659152509665</v>
      </c>
      <c r="AF58" s="2">
        <f t="shared" si="11"/>
        <v>13116.59152509665</v>
      </c>
      <c r="AG58" s="1">
        <v>7.1093926135774796E-2</v>
      </c>
      <c r="AH58" s="1">
        <f t="shared" si="12"/>
        <v>3.1026811244174834E-2</v>
      </c>
      <c r="AI58" s="2">
        <f t="shared" si="13"/>
        <v>310.26811244174837</v>
      </c>
      <c r="AJ58" s="1">
        <v>4.9930000000000002E-2</v>
      </c>
      <c r="AK58" s="2">
        <v>3.1240000000000001</v>
      </c>
      <c r="AL58" s="5">
        <f t="shared" si="21"/>
        <v>31240</v>
      </c>
      <c r="AM58" s="2">
        <v>31.4</v>
      </c>
      <c r="AN58" s="2">
        <v>108.7</v>
      </c>
      <c r="AO58" s="2">
        <v>105.6</v>
      </c>
      <c r="AP58" s="2">
        <v>66.400000000000006</v>
      </c>
      <c r="AQ58" s="2">
        <v>197.4</v>
      </c>
      <c r="AR58" s="2">
        <v>18.399999999999999</v>
      </c>
      <c r="AS58" s="2">
        <v>6.2</v>
      </c>
      <c r="AT58" s="2">
        <v>20.8</v>
      </c>
      <c r="AU58" s="2">
        <v>479.9</v>
      </c>
      <c r="AV58" s="2">
        <v>106.2</v>
      </c>
      <c r="AW58" s="6">
        <v>67.7</v>
      </c>
      <c r="AX58" s="17"/>
      <c r="AY58" s="17"/>
      <c r="AZ58" s="17"/>
    </row>
    <row r="59" spans="1:52" s="15" customFormat="1">
      <c r="B59" s="206"/>
      <c r="C59" s="101">
        <v>2081.41</v>
      </c>
      <c r="D59" s="179">
        <v>238594</v>
      </c>
      <c r="E59" s="131" t="s">
        <v>306</v>
      </c>
      <c r="F59" s="133" t="s">
        <v>92</v>
      </c>
      <c r="G59" s="1">
        <v>5.7898104043299057</v>
      </c>
      <c r="H59" s="1">
        <f t="shared" si="20"/>
        <v>3.0642571564916024</v>
      </c>
      <c r="I59" s="2">
        <f t="shared" si="1"/>
        <v>30642.571564916023</v>
      </c>
      <c r="J59" s="1">
        <v>47.0171569529697</v>
      </c>
      <c r="K59" s="1">
        <f t="shared" si="2"/>
        <v>21.977699846096158</v>
      </c>
      <c r="L59" s="2">
        <f t="shared" si="3"/>
        <v>219776.99846096159</v>
      </c>
      <c r="M59" s="1">
        <v>0.341396340624947</v>
      </c>
      <c r="N59" s="1">
        <f t="shared" si="14"/>
        <v>0.20467052016806198</v>
      </c>
      <c r="O59" s="2">
        <f t="shared" si="4"/>
        <v>2046.7052016806197</v>
      </c>
      <c r="P59" s="1">
        <v>2.376205646541262</v>
      </c>
      <c r="Q59" s="1">
        <f t="shared" si="15"/>
        <v>1.8470484111129881</v>
      </c>
      <c r="R59" s="2">
        <f t="shared" si="5"/>
        <v>18470.484111129881</v>
      </c>
      <c r="S59" s="1">
        <v>4.8107944010554904E-2</v>
      </c>
      <c r="T59" s="1">
        <f t="shared" si="16"/>
        <v>3.7257678318414353E-2</v>
      </c>
      <c r="U59" s="2">
        <f t="shared" si="6"/>
        <v>372.57678318414355</v>
      </c>
      <c r="V59" s="1">
        <v>2.0611164358660741</v>
      </c>
      <c r="W59" s="1">
        <f t="shared" si="7"/>
        <v>1.2430593224708293</v>
      </c>
      <c r="X59" s="2">
        <f t="shared" si="8"/>
        <v>12430.593224708293</v>
      </c>
      <c r="Y59" s="1">
        <v>19.635025637591546</v>
      </c>
      <c r="Z59" s="1">
        <f t="shared" si="9"/>
        <v>14.033152823186679</v>
      </c>
      <c r="AA59" s="2">
        <f t="shared" si="10"/>
        <v>140331.5282318668</v>
      </c>
      <c r="AB59" s="1">
        <v>2.4671885205707622E-5</v>
      </c>
      <c r="AC59" s="1">
        <f t="shared" si="17"/>
        <v>1.8303084758706256E-5</v>
      </c>
      <c r="AD59" s="1">
        <v>0.88643912038943162</v>
      </c>
      <c r="AE59" s="1">
        <f t="shared" si="18"/>
        <v>0.73588630018249057</v>
      </c>
      <c r="AF59" s="2">
        <f t="shared" si="11"/>
        <v>7358.863001824906</v>
      </c>
      <c r="AG59" s="1">
        <v>5.8643109446559705E-2</v>
      </c>
      <c r="AH59" s="1">
        <f t="shared" si="12"/>
        <v>2.5593025824667586E-2</v>
      </c>
      <c r="AI59" s="2">
        <f t="shared" si="13"/>
        <v>255.93025824667586</v>
      </c>
      <c r="AJ59" s="1">
        <v>4.539E-2</v>
      </c>
      <c r="AK59" s="2">
        <v>0.79549999999999998</v>
      </c>
      <c r="AL59" s="5">
        <f t="shared" si="21"/>
        <v>7955</v>
      </c>
      <c r="AM59" s="2">
        <v>16.100000000000001</v>
      </c>
      <c r="AN59" s="2">
        <v>57</v>
      </c>
      <c r="AO59" s="2">
        <v>24.4</v>
      </c>
      <c r="AP59" s="2">
        <v>9.4</v>
      </c>
      <c r="AQ59" s="2">
        <v>39.700000000000003</v>
      </c>
      <c r="AR59" s="2">
        <v>8.6</v>
      </c>
      <c r="AS59" s="2">
        <v>3.9</v>
      </c>
      <c r="AT59" s="2">
        <v>4.2</v>
      </c>
      <c r="AU59" s="2">
        <v>181.3</v>
      </c>
      <c r="AV59" s="2">
        <v>43</v>
      </c>
      <c r="AW59" s="6">
        <v>49.9</v>
      </c>
      <c r="AX59" s="17"/>
      <c r="AY59" s="17"/>
      <c r="AZ59" s="17"/>
    </row>
    <row r="60" spans="1:52" s="15" customFormat="1">
      <c r="B60" s="206"/>
      <c r="C60" s="101">
        <v>2081.5100000000002</v>
      </c>
      <c r="D60" s="179">
        <v>238594</v>
      </c>
      <c r="E60" s="131" t="s">
        <v>307</v>
      </c>
      <c r="F60" s="133" t="s">
        <v>93</v>
      </c>
      <c r="G60" s="1">
        <v>10.038077377526106</v>
      </c>
      <c r="H60" s="1">
        <f t="shared" si="20"/>
        <v>5.3126524520556915</v>
      </c>
      <c r="I60" s="2">
        <f t="shared" si="1"/>
        <v>53126.524520556915</v>
      </c>
      <c r="J60" s="1">
        <v>55.876036187297146</v>
      </c>
      <c r="K60" s="1">
        <f t="shared" si="2"/>
        <v>26.118694355390179</v>
      </c>
      <c r="L60" s="2">
        <f t="shared" si="3"/>
        <v>261186.9435539018</v>
      </c>
      <c r="M60" s="1">
        <v>0.46414958504491388</v>
      </c>
      <c r="N60" s="1">
        <f t="shared" si="14"/>
        <v>0.27826231773027632</v>
      </c>
      <c r="O60" s="2">
        <f t="shared" si="4"/>
        <v>2782.623177302763</v>
      </c>
      <c r="P60" s="1">
        <v>5.3004832420878625</v>
      </c>
      <c r="Q60" s="1">
        <f t="shared" si="15"/>
        <v>4.1201186289073162</v>
      </c>
      <c r="R60" s="2">
        <f t="shared" si="5"/>
        <v>41201.186289073165</v>
      </c>
      <c r="S60" s="1">
        <v>1.3031509541949692E-2</v>
      </c>
      <c r="T60" s="1">
        <f t="shared" si="16"/>
        <v>1.0092382879858358E-2</v>
      </c>
      <c r="U60" s="2">
        <f t="shared" si="6"/>
        <v>100.92382879858359</v>
      </c>
      <c r="V60" s="1">
        <v>0.93110854988749192</v>
      </c>
      <c r="W60" s="1">
        <f t="shared" si="7"/>
        <v>0.56155156643714632</v>
      </c>
      <c r="X60" s="2">
        <f t="shared" si="8"/>
        <v>5615.5156643714636</v>
      </c>
      <c r="Y60" s="1">
        <v>7.2579445886483036</v>
      </c>
      <c r="Z60" s="1">
        <f t="shared" si="9"/>
        <v>5.1872529975069428</v>
      </c>
      <c r="AA60" s="2">
        <f t="shared" si="10"/>
        <v>51872.529975069425</v>
      </c>
      <c r="AB60" s="1">
        <v>7.4015997997073785E-2</v>
      </c>
      <c r="AC60" s="1">
        <f t="shared" si="17"/>
        <v>5.4909508274109155E-2</v>
      </c>
      <c r="AD60" s="1">
        <v>1.4484243487907256</v>
      </c>
      <c r="AE60" s="1">
        <f t="shared" si="18"/>
        <v>1.2024239573921087</v>
      </c>
      <c r="AF60" s="2">
        <f t="shared" si="11"/>
        <v>12024.239573921088</v>
      </c>
      <c r="AG60" s="1">
        <v>5.6439584880688939E-2</v>
      </c>
      <c r="AH60" s="1">
        <f t="shared" si="12"/>
        <v>2.4631363633630266E-2</v>
      </c>
      <c r="AI60" s="2">
        <f t="shared" si="13"/>
        <v>246.31363633630266</v>
      </c>
      <c r="AJ60" s="1">
        <v>4.7989999999999998E-2</v>
      </c>
      <c r="AK60" s="2">
        <v>3.4809999999999999</v>
      </c>
      <c r="AL60" s="5">
        <f t="shared" si="21"/>
        <v>34810</v>
      </c>
      <c r="AM60" s="2">
        <v>30.7</v>
      </c>
      <c r="AN60" s="2">
        <v>116.2</v>
      </c>
      <c r="AO60" s="2">
        <v>104.9</v>
      </c>
      <c r="AP60" s="2">
        <v>70.3</v>
      </c>
      <c r="AQ60" s="2">
        <v>169.3</v>
      </c>
      <c r="AR60" s="2">
        <v>21.1</v>
      </c>
      <c r="AS60" s="2">
        <v>6</v>
      </c>
      <c r="AT60" s="2">
        <v>26</v>
      </c>
      <c r="AU60" s="2">
        <v>599</v>
      </c>
      <c r="AV60" s="2">
        <v>238.6</v>
      </c>
      <c r="AW60" s="6">
        <v>64.5</v>
      </c>
      <c r="AX60" s="17"/>
      <c r="AY60" s="17"/>
      <c r="AZ60" s="17"/>
    </row>
    <row r="61" spans="1:52" s="15" customFormat="1">
      <c r="B61" s="206"/>
      <c r="C61" s="101">
        <v>2081.63</v>
      </c>
      <c r="D61" s="179">
        <v>238594</v>
      </c>
      <c r="E61" s="131" t="s">
        <v>308</v>
      </c>
      <c r="F61" s="133" t="s">
        <v>94</v>
      </c>
      <c r="G61" s="1">
        <v>9.0560810574049508</v>
      </c>
      <c r="H61" s="1">
        <f t="shared" si="20"/>
        <v>4.7929308996315703</v>
      </c>
      <c r="I61" s="2">
        <f t="shared" si="1"/>
        <v>47929.308996315704</v>
      </c>
      <c r="J61" s="1">
        <v>52.139665100380931</v>
      </c>
      <c r="K61" s="1">
        <f t="shared" si="2"/>
        <v>24.372165054522064</v>
      </c>
      <c r="L61" s="2">
        <f t="shared" si="3"/>
        <v>243721.65054522065</v>
      </c>
      <c r="M61" s="1">
        <v>0.42065945624089418</v>
      </c>
      <c r="N61" s="1">
        <f t="shared" si="14"/>
        <v>0.25218955061097847</v>
      </c>
      <c r="O61" s="2">
        <f t="shared" si="4"/>
        <v>2521.8955061097849</v>
      </c>
      <c r="P61" s="1">
        <v>4.9215475222611396</v>
      </c>
      <c r="Q61" s="1">
        <f t="shared" si="15"/>
        <v>3.8255681045288061</v>
      </c>
      <c r="R61" s="2">
        <f t="shared" si="5"/>
        <v>38255.68104528806</v>
      </c>
      <c r="S61" s="1">
        <v>1.6815874485823189E-2</v>
      </c>
      <c r="T61" s="1">
        <f t="shared" si="16"/>
        <v>1.3023222154290628E-2</v>
      </c>
      <c r="U61" s="2">
        <f t="shared" si="6"/>
        <v>130.23222154290627</v>
      </c>
      <c r="V61" s="1">
        <v>0.89672069954502753</v>
      </c>
      <c r="W61" s="1">
        <f t="shared" si="7"/>
        <v>0.54081225389560605</v>
      </c>
      <c r="X61" s="2">
        <f t="shared" si="8"/>
        <v>5408.1225389560605</v>
      </c>
      <c r="Y61" s="1">
        <v>8.9215705450373495</v>
      </c>
      <c r="Z61" s="1">
        <f t="shared" si="9"/>
        <v>6.3762464685381941</v>
      </c>
      <c r="AA61" s="2">
        <f t="shared" si="10"/>
        <v>63762.464685381943</v>
      </c>
      <c r="AB61" s="1">
        <v>9.3755480299074709E-4</v>
      </c>
      <c r="AC61" s="1">
        <f t="shared" si="17"/>
        <v>6.9553440614671558E-4</v>
      </c>
      <c r="AD61" s="1">
        <v>1.310281694676404</v>
      </c>
      <c r="AE61" s="1">
        <f t="shared" si="18"/>
        <v>1.0877434516525635</v>
      </c>
      <c r="AF61" s="2">
        <f t="shared" si="11"/>
        <v>10877.434516525635</v>
      </c>
      <c r="AG61" s="1">
        <v>4.5981816204121416E-2</v>
      </c>
      <c r="AH61" s="1">
        <f t="shared" si="12"/>
        <v>2.0067384227802666E-2</v>
      </c>
      <c r="AI61" s="2">
        <f t="shared" si="13"/>
        <v>200.67384227802665</v>
      </c>
      <c r="AJ61" s="1">
        <v>4.1880000000000001E-2</v>
      </c>
      <c r="AK61" s="2">
        <v>3.1349999999999998</v>
      </c>
      <c r="AL61" s="5">
        <f t="shared" si="21"/>
        <v>31349.999999999996</v>
      </c>
      <c r="AM61" s="2">
        <v>19.8</v>
      </c>
      <c r="AN61" s="2">
        <v>108.3</v>
      </c>
      <c r="AO61" s="2">
        <v>93</v>
      </c>
      <c r="AP61" s="2">
        <v>87.8</v>
      </c>
      <c r="AQ61" s="2">
        <v>184.7</v>
      </c>
      <c r="AR61" s="2">
        <v>17.7</v>
      </c>
      <c r="AS61" s="2">
        <v>6.3</v>
      </c>
      <c r="AT61" s="2">
        <v>26.4</v>
      </c>
      <c r="AU61" s="2">
        <v>497.2</v>
      </c>
      <c r="AV61" s="2">
        <v>123.7</v>
      </c>
      <c r="AW61" s="6">
        <v>63.2</v>
      </c>
      <c r="AX61" s="17"/>
      <c r="AY61" s="17"/>
      <c r="AZ61" s="17"/>
    </row>
    <row r="62" spans="1:52" s="15" customFormat="1">
      <c r="A62" s="201" t="s">
        <v>126</v>
      </c>
      <c r="B62" s="206"/>
      <c r="C62" s="101">
        <v>2081.75</v>
      </c>
      <c r="D62" s="179">
        <v>238594</v>
      </c>
      <c r="E62" s="131" t="s">
        <v>309</v>
      </c>
      <c r="F62" s="134" t="s">
        <v>95</v>
      </c>
      <c r="G62" s="4">
        <v>9.8794164280428944</v>
      </c>
      <c r="H62" s="4">
        <f t="shared" si="20"/>
        <v>5.2286811445417021</v>
      </c>
      <c r="I62" s="2">
        <f t="shared" si="1"/>
        <v>52286.811445417021</v>
      </c>
      <c r="J62" s="4">
        <v>64.420737192503339</v>
      </c>
      <c r="K62" s="4">
        <f t="shared" si="2"/>
        <v>30.112829393263763</v>
      </c>
      <c r="L62" s="2">
        <f t="shared" si="3"/>
        <v>301128.29393263761</v>
      </c>
      <c r="M62" s="4">
        <v>0.51447806255583972</v>
      </c>
      <c r="N62" s="4">
        <f t="shared" si="14"/>
        <v>0.30843474328285148</v>
      </c>
      <c r="O62" s="2">
        <f t="shared" si="4"/>
        <v>3084.3474328285147</v>
      </c>
      <c r="P62" s="4">
        <v>2.7453707157349467</v>
      </c>
      <c r="Q62" s="4">
        <f t="shared" si="15"/>
        <v>2.1340041110479313</v>
      </c>
      <c r="R62" s="2">
        <f t="shared" si="5"/>
        <v>21340.041110479313</v>
      </c>
      <c r="S62" s="4">
        <v>1.709543516151419E-2</v>
      </c>
      <c r="T62" s="4">
        <f t="shared" si="16"/>
        <v>1.323973071518628E-2</v>
      </c>
      <c r="U62" s="2">
        <f t="shared" si="6"/>
        <v>132.3973071518628</v>
      </c>
      <c r="V62" s="4">
        <v>1.1737032331197885</v>
      </c>
      <c r="W62" s="4">
        <f t="shared" si="7"/>
        <v>0.7078604198945444</v>
      </c>
      <c r="X62" s="2">
        <f t="shared" si="8"/>
        <v>7078.6041989454443</v>
      </c>
      <c r="Y62" s="4">
        <v>6.616034734355142</v>
      </c>
      <c r="Z62" s="4">
        <f t="shared" si="9"/>
        <v>4.7284800246436198</v>
      </c>
      <c r="AA62" s="2">
        <f t="shared" si="10"/>
        <v>47284.8002464362</v>
      </c>
      <c r="AB62" s="4">
        <v>0.99923082990510215</v>
      </c>
      <c r="AC62" s="4">
        <f t="shared" si="17"/>
        <v>0.74128938347339901</v>
      </c>
      <c r="AD62" s="4">
        <v>1.6480569858968568</v>
      </c>
      <c r="AE62" s="4">
        <f t="shared" si="18"/>
        <v>1.3681509874121347</v>
      </c>
      <c r="AF62" s="2">
        <f t="shared" si="11"/>
        <v>13681.509874121348</v>
      </c>
      <c r="AG62" s="4">
        <v>4.8962684959002842E-2</v>
      </c>
      <c r="AH62" s="4">
        <f t="shared" si="12"/>
        <v>2.1368294969808018E-2</v>
      </c>
      <c r="AI62" s="2">
        <f t="shared" si="13"/>
        <v>213.68294969808019</v>
      </c>
      <c r="AJ62" s="4">
        <v>4.6829999999999997E-2</v>
      </c>
      <c r="AK62" s="2">
        <v>1.381</v>
      </c>
      <c r="AL62" s="5">
        <f t="shared" si="21"/>
        <v>13810</v>
      </c>
      <c r="AM62" s="2">
        <v>15.8</v>
      </c>
      <c r="AN62" s="2">
        <v>96.8</v>
      </c>
      <c r="AO62" s="2">
        <v>43.2</v>
      </c>
      <c r="AP62" s="2">
        <v>27</v>
      </c>
      <c r="AQ62" s="2">
        <v>73.2</v>
      </c>
      <c r="AR62" s="2">
        <v>12.6</v>
      </c>
      <c r="AS62" s="2">
        <v>6.6</v>
      </c>
      <c r="AT62" s="2">
        <v>11.2</v>
      </c>
      <c r="AU62" s="2">
        <v>373.9</v>
      </c>
      <c r="AV62" s="2">
        <v>41.9</v>
      </c>
      <c r="AW62" s="6">
        <v>83.9</v>
      </c>
      <c r="AX62" s="17"/>
      <c r="AY62" s="17"/>
      <c r="AZ62" s="17"/>
    </row>
    <row r="63" spans="1:52" s="15" customFormat="1">
      <c r="A63" s="201"/>
      <c r="B63" s="206"/>
      <c r="C63" s="106">
        <v>2081.7800000000002</v>
      </c>
      <c r="D63" s="177">
        <v>263842</v>
      </c>
      <c r="E63" s="138" t="s">
        <v>350</v>
      </c>
      <c r="F63" s="134" t="s">
        <v>96</v>
      </c>
      <c r="G63" s="4">
        <v>8.1199529411764697</v>
      </c>
      <c r="H63" s="4">
        <f t="shared" si="20"/>
        <v>4.297485094117647</v>
      </c>
      <c r="I63" s="2">
        <f t="shared" si="1"/>
        <v>42974.850941176468</v>
      </c>
      <c r="J63" s="4">
        <v>54.709103536274156</v>
      </c>
      <c r="K63" s="4">
        <f t="shared" si="2"/>
        <v>25.573223356995992</v>
      </c>
      <c r="L63" s="2">
        <f t="shared" si="3"/>
        <v>255732.23356995994</v>
      </c>
      <c r="M63" s="4">
        <v>0.42186391877557206</v>
      </c>
      <c r="N63" s="4">
        <f t="shared" si="14"/>
        <v>0.25291163794514321</v>
      </c>
      <c r="O63" s="2">
        <f t="shared" si="4"/>
        <v>2529.1163794514323</v>
      </c>
      <c r="P63" s="4">
        <v>2.5313437024909371</v>
      </c>
      <c r="Q63" s="4">
        <f t="shared" si="15"/>
        <v>1.9676387733832301</v>
      </c>
      <c r="R63" s="2">
        <f t="shared" si="5"/>
        <v>19676.3877338323</v>
      </c>
      <c r="S63" s="4">
        <v>2.8423008849557521E-2</v>
      </c>
      <c r="T63" s="4">
        <f t="shared" si="16"/>
        <v>2.201248343362832E-2</v>
      </c>
      <c r="U63" s="2">
        <f t="shared" si="6"/>
        <v>220.12483433628321</v>
      </c>
      <c r="V63" s="4">
        <v>1.1454464000000002</v>
      </c>
      <c r="W63" s="4">
        <f t="shared" si="7"/>
        <v>0.69081872384000009</v>
      </c>
      <c r="X63" s="2">
        <f t="shared" si="8"/>
        <v>6908.1872384000008</v>
      </c>
      <c r="Y63" s="4">
        <v>12.284197384066587</v>
      </c>
      <c r="Z63" s="4">
        <f t="shared" si="9"/>
        <v>8.7795158703923892</v>
      </c>
      <c r="AA63" s="2">
        <f t="shared" si="10"/>
        <v>87795.158703923895</v>
      </c>
      <c r="AB63" s="4">
        <v>6.5352941176470588E-5</v>
      </c>
      <c r="AC63" s="4">
        <f t="shared" si="17"/>
        <v>4.8482732941176468E-5</v>
      </c>
      <c r="AD63" s="4">
        <v>1.3958877906976745</v>
      </c>
      <c r="AE63" s="4">
        <f t="shared" si="18"/>
        <v>1.1588102083255816</v>
      </c>
      <c r="AF63" s="2">
        <f t="shared" si="11"/>
        <v>11588.102083255815</v>
      </c>
      <c r="AG63" s="4">
        <v>8.1719999999999987E-2</v>
      </c>
      <c r="AH63" s="4">
        <f t="shared" si="12"/>
        <v>3.566424239999999E-2</v>
      </c>
      <c r="AI63" s="2">
        <f t="shared" si="13"/>
        <v>356.64242399999989</v>
      </c>
      <c r="AJ63" s="4">
        <v>6.3119999999999996E-2</v>
      </c>
      <c r="AK63" s="2">
        <v>1.3029999999999999</v>
      </c>
      <c r="AL63" s="5">
        <f t="shared" si="21"/>
        <v>13030</v>
      </c>
      <c r="AM63" s="2">
        <v>16.185846153846153</v>
      </c>
      <c r="AN63" s="2">
        <v>71.983909348441927</v>
      </c>
      <c r="AO63" s="2">
        <v>40.855952681388011</v>
      </c>
      <c r="AP63" s="2">
        <v>23.4</v>
      </c>
      <c r="AQ63" s="2">
        <v>49.915176678445228</v>
      </c>
      <c r="AR63" s="2"/>
      <c r="AS63" s="2">
        <v>1.3857954545454547</v>
      </c>
      <c r="AT63" s="2">
        <v>10.3</v>
      </c>
      <c r="AU63" s="2">
        <v>832.9788235294119</v>
      </c>
      <c r="AV63" s="2">
        <v>37.793208681135226</v>
      </c>
      <c r="AW63" s="6">
        <v>64.370030531158505</v>
      </c>
      <c r="AX63" s="17"/>
      <c r="AY63" s="17"/>
      <c r="AZ63" s="17"/>
    </row>
    <row r="64" spans="1:52" s="15" customFormat="1">
      <c r="A64" s="201"/>
      <c r="B64" s="206"/>
      <c r="C64" s="101">
        <v>2081.81</v>
      </c>
      <c r="D64" s="179">
        <v>238594</v>
      </c>
      <c r="E64" s="131" t="s">
        <v>310</v>
      </c>
      <c r="F64" s="134" t="s">
        <v>97</v>
      </c>
      <c r="G64" s="4">
        <v>5.4672644887294677</v>
      </c>
      <c r="H64" s="4">
        <f t="shared" si="20"/>
        <v>2.8935497306600708</v>
      </c>
      <c r="I64" s="2">
        <f t="shared" si="1"/>
        <v>28935.497306600708</v>
      </c>
      <c r="J64" s="4">
        <v>42.891212860809851</v>
      </c>
      <c r="K64" s="4">
        <f t="shared" si="2"/>
        <v>20.049068539656957</v>
      </c>
      <c r="L64" s="2">
        <f t="shared" si="3"/>
        <v>200490.68539656958</v>
      </c>
      <c r="M64" s="4">
        <v>0.29781232775882432</v>
      </c>
      <c r="N64" s="4">
        <f t="shared" si="14"/>
        <v>0.17854146861469278</v>
      </c>
      <c r="O64" s="2">
        <f t="shared" si="4"/>
        <v>1785.4146861469278</v>
      </c>
      <c r="P64" s="4">
        <v>2.1659382900298865</v>
      </c>
      <c r="Q64" s="4">
        <f t="shared" si="15"/>
        <v>1.6836054922231309</v>
      </c>
      <c r="R64" s="2">
        <f t="shared" si="5"/>
        <v>16836.054922231309</v>
      </c>
      <c r="S64" s="4">
        <v>4.4827967437460953E-2</v>
      </c>
      <c r="T64" s="4">
        <f t="shared" si="16"/>
        <v>3.4717467661616014E-2</v>
      </c>
      <c r="U64" s="2">
        <f t="shared" si="6"/>
        <v>347.17467661616013</v>
      </c>
      <c r="V64" s="4">
        <v>1.7549659677572669</v>
      </c>
      <c r="W64" s="4">
        <f t="shared" si="7"/>
        <v>1.0584199751544077</v>
      </c>
      <c r="X64" s="2">
        <f t="shared" si="8"/>
        <v>10584.199751544076</v>
      </c>
      <c r="Y64" s="4">
        <v>23.263235801758949</v>
      </c>
      <c r="Z64" s="4">
        <f t="shared" si="9"/>
        <v>16.626234627517121</v>
      </c>
      <c r="AA64" s="2">
        <f t="shared" si="10"/>
        <v>166262.34627517121</v>
      </c>
      <c r="AB64" s="4">
        <v>5.5506342573681499E-5</v>
      </c>
      <c r="AC64" s="4">
        <f t="shared" si="17"/>
        <v>4.1177935301711354E-5</v>
      </c>
      <c r="AD64" s="4">
        <v>0.82598279504610284</v>
      </c>
      <c r="AE64" s="4">
        <f t="shared" si="18"/>
        <v>0.6856978771354727</v>
      </c>
      <c r="AF64" s="2">
        <f t="shared" si="11"/>
        <v>6856.9787713547266</v>
      </c>
      <c r="AG64" s="4">
        <v>7.2566431523103408E-2</v>
      </c>
      <c r="AH64" s="4">
        <f t="shared" si="12"/>
        <v>3.1669442045312787E-2</v>
      </c>
      <c r="AI64" s="2">
        <f t="shared" si="13"/>
        <v>316.69442045312786</v>
      </c>
      <c r="AJ64" s="4">
        <v>4.5789999999999997E-2</v>
      </c>
      <c r="AK64" s="2">
        <v>0.75129999999999997</v>
      </c>
      <c r="AL64" s="5">
        <f t="shared" si="21"/>
        <v>7513</v>
      </c>
      <c r="AM64" s="2">
        <v>15.9</v>
      </c>
      <c r="AN64" s="2">
        <v>54.2</v>
      </c>
      <c r="AO64" s="2">
        <v>22.9</v>
      </c>
      <c r="AP64" s="2">
        <v>9.1999999999999993</v>
      </c>
      <c r="AQ64" s="2">
        <v>38.200000000000003</v>
      </c>
      <c r="AR64" s="2">
        <v>7.6</v>
      </c>
      <c r="AS64" s="2">
        <v>4.7</v>
      </c>
      <c r="AT64" s="2">
        <v>3.4</v>
      </c>
      <c r="AU64" s="2">
        <v>166.3</v>
      </c>
      <c r="AV64" s="2">
        <v>37.299999999999997</v>
      </c>
      <c r="AW64" s="6">
        <v>46.3</v>
      </c>
      <c r="AX64" s="17"/>
      <c r="AY64" s="17"/>
      <c r="AZ64" s="17"/>
    </row>
    <row r="65" spans="2:52" s="15" customFormat="1">
      <c r="B65" s="206"/>
      <c r="C65" s="105">
        <v>2081.94</v>
      </c>
      <c r="D65" s="179">
        <v>238594</v>
      </c>
      <c r="E65" s="131" t="s">
        <v>311</v>
      </c>
      <c r="F65" s="133" t="s">
        <v>98</v>
      </c>
      <c r="G65" s="1">
        <v>9.8859723365848069</v>
      </c>
      <c r="H65" s="1">
        <f>G65*0.52925</f>
        <v>5.2321508591375094</v>
      </c>
      <c r="I65" s="2">
        <f t="shared" si="1"/>
        <v>52321.508591375095</v>
      </c>
      <c r="J65" s="1">
        <v>59.664277241971696</v>
      </c>
      <c r="K65" s="1">
        <f t="shared" si="2"/>
        <v>27.88946975398725</v>
      </c>
      <c r="L65" s="2">
        <f t="shared" si="3"/>
        <v>278894.69753987249</v>
      </c>
      <c r="M65" s="1">
        <v>0.50442486534141195</v>
      </c>
      <c r="N65" s="1">
        <f t="shared" si="14"/>
        <v>0.3024077510208299</v>
      </c>
      <c r="O65" s="2">
        <f t="shared" si="4"/>
        <v>3024.0775102082989</v>
      </c>
      <c r="P65" s="1">
        <v>3.1317538793782673</v>
      </c>
      <c r="Q65" s="1">
        <f t="shared" si="15"/>
        <v>2.4343436079795207</v>
      </c>
      <c r="R65" s="2">
        <f t="shared" si="5"/>
        <v>24343.436079795207</v>
      </c>
      <c r="S65" s="1">
        <v>1.9300038881378771E-2</v>
      </c>
      <c r="T65" s="1">
        <f t="shared" si="16"/>
        <v>1.4947108112072604E-2</v>
      </c>
      <c r="U65" s="2">
        <f t="shared" si="6"/>
        <v>149.47108112072604</v>
      </c>
      <c r="V65" s="1">
        <v>1.1478672029645629</v>
      </c>
      <c r="W65" s="1">
        <f t="shared" si="7"/>
        <v>0.69227871010792785</v>
      </c>
      <c r="X65" s="2">
        <f t="shared" si="8"/>
        <v>6922.7871010792787</v>
      </c>
      <c r="Y65" s="1">
        <v>8.1357185472970901</v>
      </c>
      <c r="Z65" s="1">
        <f t="shared" si="9"/>
        <v>5.8145980457532307</v>
      </c>
      <c r="AA65" s="2">
        <f t="shared" si="10"/>
        <v>58145.980457532307</v>
      </c>
      <c r="AB65" s="1">
        <v>0.21372644847529587</v>
      </c>
      <c r="AC65" s="1">
        <f t="shared" si="17"/>
        <v>0.158555103065883</v>
      </c>
      <c r="AD65" s="1">
        <v>1.6115038160648629</v>
      </c>
      <c r="AE65" s="1">
        <f t="shared" si="18"/>
        <v>1.3378060079444065</v>
      </c>
      <c r="AF65" s="2">
        <f t="shared" si="11"/>
        <v>13378.060079444065</v>
      </c>
      <c r="AG65" s="1">
        <v>4.9342848809634313E-2</v>
      </c>
      <c r="AH65" s="1">
        <f t="shared" si="12"/>
        <v>2.1534206077500607E-2</v>
      </c>
      <c r="AI65" s="2">
        <f t="shared" si="13"/>
        <v>215.34206077500608</v>
      </c>
      <c r="AJ65" s="1">
        <v>5.1220000000000002E-2</v>
      </c>
      <c r="AK65" s="2">
        <v>1.698</v>
      </c>
      <c r="AL65" s="5">
        <f t="shared" si="21"/>
        <v>16980</v>
      </c>
      <c r="AM65" s="2">
        <v>18.600000000000001</v>
      </c>
      <c r="AN65" s="2">
        <v>99.9</v>
      </c>
      <c r="AO65" s="2">
        <v>53.9</v>
      </c>
      <c r="AP65" s="2">
        <v>31.8</v>
      </c>
      <c r="AQ65" s="2">
        <v>94.4</v>
      </c>
      <c r="AR65" s="2">
        <v>14.9</v>
      </c>
      <c r="AS65" s="2">
        <v>6.2</v>
      </c>
      <c r="AT65" s="2">
        <v>15.6</v>
      </c>
      <c r="AU65" s="2">
        <v>366.7</v>
      </c>
      <c r="AV65" s="2">
        <v>61.9</v>
      </c>
      <c r="AW65" s="6">
        <v>82.4</v>
      </c>
      <c r="AX65" s="17"/>
      <c r="AY65" s="17"/>
      <c r="AZ65" s="17"/>
    </row>
    <row r="66" spans="2:52" s="15" customFormat="1">
      <c r="B66" s="206"/>
      <c r="C66" s="101">
        <v>2082.0700000000002</v>
      </c>
      <c r="D66" s="179">
        <v>238594</v>
      </c>
      <c r="E66" s="131" t="s">
        <v>312</v>
      </c>
      <c r="F66" s="133" t="s">
        <v>99</v>
      </c>
      <c r="G66" s="1">
        <v>5.0757131349185123</v>
      </c>
      <c r="H66" s="1">
        <f t="shared" si="20"/>
        <v>2.6863211766556225</v>
      </c>
      <c r="I66" s="2">
        <f t="shared" si="1"/>
        <v>26863.211766556225</v>
      </c>
      <c r="J66" s="1">
        <v>44.649194448235235</v>
      </c>
      <c r="K66" s="1">
        <f t="shared" si="2"/>
        <v>20.870819452883079</v>
      </c>
      <c r="L66" s="2">
        <f t="shared" si="3"/>
        <v>208708.19452883079</v>
      </c>
      <c r="M66" s="1">
        <v>0.2940523644709519</v>
      </c>
      <c r="N66" s="1">
        <f t="shared" si="14"/>
        <v>0.17628733302398036</v>
      </c>
      <c r="O66" s="2">
        <f t="shared" si="4"/>
        <v>1762.8733302398036</v>
      </c>
      <c r="P66" s="1">
        <v>1.9177844451711619</v>
      </c>
      <c r="Q66" s="1">
        <f t="shared" si="15"/>
        <v>1.4907130270759956</v>
      </c>
      <c r="R66" s="2">
        <f t="shared" si="5"/>
        <v>14907.130270759957</v>
      </c>
      <c r="S66" s="1">
        <v>3.2865309022395837E-2</v>
      </c>
      <c r="T66" s="1">
        <f t="shared" si="16"/>
        <v>2.545286722548468E-2</v>
      </c>
      <c r="U66" s="2">
        <f t="shared" si="6"/>
        <v>254.52867225484681</v>
      </c>
      <c r="V66" s="1">
        <v>0.90441707327941345</v>
      </c>
      <c r="W66" s="1">
        <f t="shared" si="7"/>
        <v>0.54545393689481425</v>
      </c>
      <c r="X66" s="2">
        <f t="shared" si="8"/>
        <v>5454.5393689481425</v>
      </c>
      <c r="Y66" s="1">
        <v>23.263684230223173</v>
      </c>
      <c r="Z66" s="1">
        <f t="shared" si="9"/>
        <v>16.626555119340502</v>
      </c>
      <c r="AA66" s="2">
        <f t="shared" si="10"/>
        <v>166265.55119340503</v>
      </c>
      <c r="AB66" s="1">
        <v>5.5507412529046563E-5</v>
      </c>
      <c r="AC66" s="1">
        <f t="shared" si="17"/>
        <v>4.1178729058798478E-5</v>
      </c>
      <c r="AD66" s="1">
        <v>0.79505405724295186</v>
      </c>
      <c r="AE66" s="1">
        <f t="shared" si="18"/>
        <v>0.66002207616080888</v>
      </c>
      <c r="AF66" s="2">
        <f t="shared" si="11"/>
        <v>6600.2207616080887</v>
      </c>
      <c r="AG66" s="1">
        <v>2.7149502956896096E-2</v>
      </c>
      <c r="AH66" s="1">
        <f t="shared" si="12"/>
        <v>1.1848586080448593E-2</v>
      </c>
      <c r="AI66" s="2">
        <f t="shared" si="13"/>
        <v>118.48586080448594</v>
      </c>
      <c r="AJ66" s="1">
        <v>4.0370000000000003E-2</v>
      </c>
      <c r="AK66" s="2">
        <v>0.79200000000000004</v>
      </c>
      <c r="AL66" s="5">
        <f t="shared" si="21"/>
        <v>7920</v>
      </c>
      <c r="AM66" s="2">
        <v>7.4</v>
      </c>
      <c r="AN66" s="2">
        <v>59.5</v>
      </c>
      <c r="AO66" s="2">
        <v>37</v>
      </c>
      <c r="AP66" s="2">
        <v>13.7</v>
      </c>
      <c r="AQ66" s="2">
        <v>53</v>
      </c>
      <c r="AR66" s="2">
        <v>9.6999999999999993</v>
      </c>
      <c r="AS66" s="2">
        <v>3.8</v>
      </c>
      <c r="AT66" s="2">
        <v>7.3</v>
      </c>
      <c r="AU66" s="2">
        <v>220</v>
      </c>
      <c r="AV66" s="2">
        <v>47.5</v>
      </c>
      <c r="AW66" s="6">
        <v>40.9</v>
      </c>
      <c r="AX66" s="17"/>
      <c r="AY66" s="17"/>
      <c r="AZ66" s="17"/>
    </row>
    <row r="67" spans="2:52" s="15" customFormat="1">
      <c r="B67" s="206"/>
      <c r="C67" s="101">
        <v>2082.1799999999998</v>
      </c>
      <c r="D67" s="179">
        <v>238594</v>
      </c>
      <c r="E67" s="131" t="s">
        <v>313</v>
      </c>
      <c r="F67" s="133" t="s">
        <v>100</v>
      </c>
      <c r="G67" s="1">
        <v>5.7445217548442704</v>
      </c>
      <c r="H67" s="1">
        <f t="shared" si="20"/>
        <v>3.0402881387513303</v>
      </c>
      <c r="I67" s="2">
        <f t="shared" si="1"/>
        <v>30402.881387513302</v>
      </c>
      <c r="J67" s="1">
        <v>51.123182818147733</v>
      </c>
      <c r="K67" s="1">
        <f t="shared" si="2"/>
        <v>23.897020576514976</v>
      </c>
      <c r="L67" s="2">
        <f t="shared" si="3"/>
        <v>238970.20576514976</v>
      </c>
      <c r="M67" s="1">
        <v>0.31993352601827835</v>
      </c>
      <c r="N67" s="1">
        <f t="shared" si="14"/>
        <v>0.19180334818321804</v>
      </c>
      <c r="O67" s="2">
        <f t="shared" si="4"/>
        <v>1918.0334818321803</v>
      </c>
      <c r="P67" s="1">
        <v>1.9547407525740448</v>
      </c>
      <c r="Q67" s="1">
        <f t="shared" si="15"/>
        <v>1.5194395343833307</v>
      </c>
      <c r="R67" s="2">
        <f t="shared" si="5"/>
        <v>15194.395343833306</v>
      </c>
      <c r="S67" s="1">
        <v>2.8116955464708104E-2</v>
      </c>
      <c r="T67" s="1">
        <f t="shared" si="16"/>
        <v>2.1775457329197841E-2</v>
      </c>
      <c r="U67" s="2">
        <f t="shared" si="6"/>
        <v>217.7545732919784</v>
      </c>
      <c r="V67" s="1">
        <v>0.95075149986508745</v>
      </c>
      <c r="W67" s="1">
        <f t="shared" si="7"/>
        <v>0.57339822956863418</v>
      </c>
      <c r="X67" s="2">
        <f t="shared" si="8"/>
        <v>5733.9822956863418</v>
      </c>
      <c r="Y67" s="1">
        <v>18.257007931031207</v>
      </c>
      <c r="Z67" s="1">
        <f t="shared" si="9"/>
        <v>13.048283568308005</v>
      </c>
      <c r="AA67" s="2">
        <f t="shared" si="10"/>
        <v>130482.83568308005</v>
      </c>
      <c r="AB67" s="1">
        <v>5.5509566111716465E-5</v>
      </c>
      <c r="AC67" s="1">
        <f t="shared" si="17"/>
        <v>4.1180326715637972E-5</v>
      </c>
      <c r="AD67" s="1">
        <v>0.89612500181618981</v>
      </c>
      <c r="AE67" s="1">
        <f t="shared" si="18"/>
        <v>0.74392713150772816</v>
      </c>
      <c r="AF67" s="2">
        <f t="shared" si="11"/>
        <v>7439.2713150772815</v>
      </c>
      <c r="AG67" s="1">
        <v>5.9249111191752676E-2</v>
      </c>
      <c r="AH67" s="1">
        <f t="shared" si="12"/>
        <v>2.5857497106304701E-2</v>
      </c>
      <c r="AI67" s="2">
        <f t="shared" si="13"/>
        <v>258.57497106304703</v>
      </c>
      <c r="AJ67" s="1">
        <v>4.7160000000000001E-2</v>
      </c>
      <c r="AK67" s="2">
        <v>0.87960000000000005</v>
      </c>
      <c r="AL67" s="5">
        <f t="shared" si="21"/>
        <v>8796</v>
      </c>
      <c r="AM67" s="2">
        <v>14.3</v>
      </c>
      <c r="AN67" s="2">
        <v>69.8</v>
      </c>
      <c r="AO67" s="2">
        <v>40.700000000000003</v>
      </c>
      <c r="AP67" s="2">
        <v>17.600000000000001</v>
      </c>
      <c r="AQ67" s="2">
        <v>51.1</v>
      </c>
      <c r="AR67" s="2">
        <v>10.199999999999999</v>
      </c>
      <c r="AS67" s="2">
        <v>4.7</v>
      </c>
      <c r="AT67" s="2">
        <v>8.6</v>
      </c>
      <c r="AU67" s="2">
        <v>252.5</v>
      </c>
      <c r="AV67" s="2">
        <v>68.8</v>
      </c>
      <c r="AW67" s="6">
        <v>46.6</v>
      </c>
      <c r="AX67" s="17"/>
      <c r="AY67" s="17"/>
      <c r="AZ67" s="17"/>
    </row>
    <row r="68" spans="2:52" s="15" customFormat="1">
      <c r="B68" s="206"/>
      <c r="C68" s="101">
        <v>2082.33</v>
      </c>
      <c r="D68" s="179">
        <v>238594</v>
      </c>
      <c r="E68" s="131" t="s">
        <v>314</v>
      </c>
      <c r="F68" s="133" t="s">
        <v>101</v>
      </c>
      <c r="G68" s="1">
        <v>12.957845551083805</v>
      </c>
      <c r="H68" s="1">
        <f t="shared" si="20"/>
        <v>6.8579397579111037</v>
      </c>
      <c r="I68" s="2">
        <f t="shared" si="1"/>
        <v>68579.397579111042</v>
      </c>
      <c r="J68" s="1">
        <v>57.774623568923154</v>
      </c>
      <c r="K68" s="1">
        <f t="shared" si="2"/>
        <v>27.006170041057441</v>
      </c>
      <c r="L68" s="2">
        <f t="shared" si="3"/>
        <v>270061.70041057438</v>
      </c>
      <c r="M68" s="1">
        <v>0.53823152302311139</v>
      </c>
      <c r="N68" s="1">
        <f t="shared" si="14"/>
        <v>0.32267518036758552</v>
      </c>
      <c r="O68" s="2">
        <f t="shared" si="4"/>
        <v>3226.7518036758552</v>
      </c>
      <c r="P68" s="1">
        <v>2.9627473024779634</v>
      </c>
      <c r="Q68" s="1">
        <f t="shared" si="15"/>
        <v>2.3029731056891456</v>
      </c>
      <c r="R68" s="2">
        <f t="shared" si="5"/>
        <v>23029.731056891455</v>
      </c>
      <c r="S68" s="1">
        <v>1.4810699988090351E-2</v>
      </c>
      <c r="T68" s="1">
        <f t="shared" si="16"/>
        <v>1.1470294712776453E-2</v>
      </c>
      <c r="U68" s="2">
        <f t="shared" si="6"/>
        <v>114.70294712776453</v>
      </c>
      <c r="V68" s="1">
        <v>1.0283570266868292</v>
      </c>
      <c r="W68" s="1">
        <f t="shared" si="7"/>
        <v>0.62020212279482667</v>
      </c>
      <c r="X68" s="2">
        <f t="shared" si="8"/>
        <v>6202.0212279482666</v>
      </c>
      <c r="Y68" s="1">
        <v>5.0281264289534962</v>
      </c>
      <c r="Z68" s="1">
        <f t="shared" si="9"/>
        <v>3.5936019587730637</v>
      </c>
      <c r="AA68" s="2">
        <f t="shared" si="10"/>
        <v>35936.01958773064</v>
      </c>
      <c r="AB68" s="1">
        <v>0.83270912630361205</v>
      </c>
      <c r="AC68" s="1">
        <f t="shared" si="17"/>
        <v>0.6177535924395976</v>
      </c>
      <c r="AD68" s="1">
        <v>1.7161391451423886</v>
      </c>
      <c r="AE68" s="1">
        <f t="shared" si="18"/>
        <v>1.4246700727314054</v>
      </c>
      <c r="AF68" s="2">
        <f t="shared" si="11"/>
        <v>14246.700727314055</v>
      </c>
      <c r="AG68" s="1">
        <v>0.53531414263945898</v>
      </c>
      <c r="AH68" s="1">
        <f t="shared" si="12"/>
        <v>0.23362179813071268</v>
      </c>
      <c r="AI68" s="2">
        <f t="shared" si="13"/>
        <v>2336.217981307127</v>
      </c>
      <c r="AJ68" s="1">
        <v>6.3649999999999998E-2</v>
      </c>
      <c r="AK68" s="2">
        <v>1.3859999999999999</v>
      </c>
      <c r="AL68" s="5">
        <f t="shared" si="21"/>
        <v>13859.999999999998</v>
      </c>
      <c r="AM68" s="2">
        <v>18.399999999999999</v>
      </c>
      <c r="AN68" s="2">
        <v>171.2</v>
      </c>
      <c r="AO68" s="2">
        <v>137.30000000000001</v>
      </c>
      <c r="AP68" s="2">
        <v>39.4</v>
      </c>
      <c r="AQ68" s="2">
        <v>148.1</v>
      </c>
      <c r="AR68" s="2">
        <v>21</v>
      </c>
      <c r="AS68" s="2">
        <v>7.7</v>
      </c>
      <c r="AT68" s="2">
        <v>36.9</v>
      </c>
      <c r="AU68" s="2">
        <v>725</v>
      </c>
      <c r="AV68" s="2">
        <v>230.2</v>
      </c>
      <c r="AW68" s="6">
        <v>65.8</v>
      </c>
      <c r="AX68" s="17"/>
      <c r="AY68" s="17"/>
      <c r="AZ68" s="17"/>
    </row>
    <row r="69" spans="2:52" s="15" customFormat="1">
      <c r="B69" s="206"/>
      <c r="C69" s="106">
        <v>2082.7800000000002</v>
      </c>
      <c r="D69" s="177">
        <v>263842</v>
      </c>
      <c r="E69" s="138" t="s">
        <v>351</v>
      </c>
      <c r="F69" s="134" t="s">
        <v>102</v>
      </c>
      <c r="G69" s="4">
        <v>11.820058823529411</v>
      </c>
      <c r="H69" s="1">
        <f t="shared" si="20"/>
        <v>6.2557661323529405</v>
      </c>
      <c r="I69" s="2">
        <f t="shared" si="1"/>
        <v>62557.661323529406</v>
      </c>
      <c r="J69" s="4">
        <v>68.833656944950803</v>
      </c>
      <c r="K69" s="1">
        <f t="shared" si="2"/>
        <v>32.175604602347804</v>
      </c>
      <c r="L69" s="2">
        <f t="shared" si="3"/>
        <v>321756.04602347803</v>
      </c>
      <c r="M69" s="4">
        <v>0.59954083952113946</v>
      </c>
      <c r="N69" s="1">
        <f t="shared" si="14"/>
        <v>0.35943072870131831</v>
      </c>
      <c r="O69" s="2">
        <f t="shared" si="4"/>
        <v>3594.3072870131832</v>
      </c>
      <c r="P69" s="4">
        <v>2.9432487428370955</v>
      </c>
      <c r="Q69" s="1">
        <f t="shared" si="15"/>
        <v>2.2878166802947026</v>
      </c>
      <c r="R69" s="2">
        <f t="shared" si="5"/>
        <v>22878.166802947027</v>
      </c>
      <c r="S69" s="4">
        <v>2.698298918387414E-2</v>
      </c>
      <c r="T69" s="1">
        <f t="shared" si="16"/>
        <v>2.0897245803343168E-2</v>
      </c>
      <c r="U69" s="2">
        <f t="shared" si="6"/>
        <v>208.97245803343168</v>
      </c>
      <c r="V69" s="4">
        <v>1.0943829333333335</v>
      </c>
      <c r="W69" s="1">
        <f t="shared" si="7"/>
        <v>0.66002234709333341</v>
      </c>
      <c r="X69" s="2">
        <f t="shared" si="8"/>
        <v>6600.2234709333343</v>
      </c>
      <c r="Y69" s="4">
        <v>3.3841498216409036</v>
      </c>
      <c r="Z69" s="1">
        <f t="shared" si="9"/>
        <v>2.418651877526754</v>
      </c>
      <c r="AA69" s="2">
        <f t="shared" si="10"/>
        <v>24186.518775267541</v>
      </c>
      <c r="AB69" s="4">
        <v>0.4836117647058823</v>
      </c>
      <c r="AC69" s="1">
        <f t="shared" si="17"/>
        <v>0.3587722237647058</v>
      </c>
      <c r="AD69" s="4">
        <v>1.6559581395348839</v>
      </c>
      <c r="AE69" s="1">
        <f t="shared" si="18"/>
        <v>1.3747102091162793</v>
      </c>
      <c r="AF69" s="2">
        <f t="shared" si="11"/>
        <v>13747.102091162793</v>
      </c>
      <c r="AG69" s="4">
        <v>0.79211999999999994</v>
      </c>
      <c r="AH69" s="1">
        <f t="shared" si="12"/>
        <v>0.34569701039999995</v>
      </c>
      <c r="AI69" s="2">
        <f t="shared" si="13"/>
        <v>3456.9701039999995</v>
      </c>
      <c r="AJ69" s="4">
        <v>8.1869999999999998E-2</v>
      </c>
      <c r="AK69" s="2">
        <v>1.5880000000000001</v>
      </c>
      <c r="AL69" s="5">
        <f t="shared" si="21"/>
        <v>15880</v>
      </c>
      <c r="AM69" s="2">
        <v>17.197461538461539</v>
      </c>
      <c r="AN69" s="2">
        <v>89.821431539187913</v>
      </c>
      <c r="AO69" s="2">
        <v>33.297123028391162</v>
      </c>
      <c r="AP69" s="2">
        <v>11.1</v>
      </c>
      <c r="AQ69" s="2">
        <v>45.50671378091873</v>
      </c>
      <c r="AR69" s="2"/>
      <c r="AS69" s="2">
        <v>3.8494318181818183</v>
      </c>
      <c r="AT69" s="2">
        <v>1.7</v>
      </c>
      <c r="AU69" s="2">
        <v>151.74701176470589</v>
      </c>
      <c r="AV69" s="2">
        <v>56.498938230383978</v>
      </c>
      <c r="AW69" s="6">
        <v>90.451748222501053</v>
      </c>
      <c r="AX69" s="17"/>
      <c r="AY69" s="17"/>
      <c r="AZ69" s="17"/>
    </row>
    <row r="70" spans="2:52" s="15" customFormat="1">
      <c r="B70" s="206"/>
      <c r="C70" s="105">
        <v>2083.46</v>
      </c>
      <c r="D70" s="179">
        <v>238594</v>
      </c>
      <c r="E70" s="131" t="s">
        <v>315</v>
      </c>
      <c r="F70" s="133" t="s">
        <v>103</v>
      </c>
      <c r="G70" s="1">
        <v>8.3331029350998005</v>
      </c>
      <c r="H70" s="1">
        <f t="shared" si="20"/>
        <v>4.4102947284015697</v>
      </c>
      <c r="I70" s="2">
        <f t="shared" si="1"/>
        <v>44102.947284015696</v>
      </c>
      <c r="J70" s="1">
        <v>33.841287096429433</v>
      </c>
      <c r="K70" s="1">
        <f t="shared" si="2"/>
        <v>15.818771240354975</v>
      </c>
      <c r="L70" s="2">
        <f t="shared" si="3"/>
        <v>158187.71240354975</v>
      </c>
      <c r="M70" s="1">
        <v>0.39717596421344714</v>
      </c>
      <c r="N70" s="1">
        <f t="shared" si="14"/>
        <v>0.23811096230560369</v>
      </c>
      <c r="O70" s="2">
        <f t="shared" si="4"/>
        <v>2381.109623056037</v>
      </c>
      <c r="P70" s="1">
        <v>4.5417531769465311</v>
      </c>
      <c r="Q70" s="1">
        <f t="shared" si="15"/>
        <v>3.5303501619723079</v>
      </c>
      <c r="R70" s="2">
        <f t="shared" si="5"/>
        <v>35303.50161972308</v>
      </c>
      <c r="S70" s="1">
        <v>0.18929968500064498</v>
      </c>
      <c r="T70" s="1">
        <f t="shared" si="16"/>
        <v>0.14660503404559952</v>
      </c>
      <c r="U70" s="2">
        <f t="shared" si="6"/>
        <v>1466.0503404559952</v>
      </c>
      <c r="V70" s="1">
        <v>3.8618716461699281</v>
      </c>
      <c r="W70" s="1">
        <f t="shared" si="7"/>
        <v>2.3290947898050836</v>
      </c>
      <c r="X70" s="2">
        <f t="shared" si="8"/>
        <v>23290.947898050836</v>
      </c>
      <c r="Y70" s="1">
        <v>20.279643377160998</v>
      </c>
      <c r="Z70" s="1">
        <f t="shared" si="9"/>
        <v>14.493861121656964</v>
      </c>
      <c r="AA70" s="2">
        <f t="shared" si="10"/>
        <v>144938.61121656964</v>
      </c>
      <c r="AB70" s="1">
        <v>5.5509205311722627E-5</v>
      </c>
      <c r="AC70" s="1">
        <f t="shared" si="17"/>
        <v>4.1180059052554549E-5</v>
      </c>
      <c r="AD70" s="1">
        <v>0.96084793636792987</v>
      </c>
      <c r="AE70" s="1">
        <f t="shared" si="18"/>
        <v>0.79765752285520064</v>
      </c>
      <c r="AF70" s="2">
        <f t="shared" si="11"/>
        <v>7976.5752285520066</v>
      </c>
      <c r="AG70" s="1">
        <v>0.11687267699474306</v>
      </c>
      <c r="AH70" s="1">
        <f t="shared" si="12"/>
        <v>5.1005573694045764E-2</v>
      </c>
      <c r="AI70" s="2">
        <f t="shared" si="13"/>
        <v>510.05573694045762</v>
      </c>
      <c r="AJ70" s="1">
        <v>4.0489999999999998E-2</v>
      </c>
      <c r="AK70" s="2">
        <v>1.417</v>
      </c>
      <c r="AL70" s="5">
        <f t="shared" si="21"/>
        <v>14170</v>
      </c>
      <c r="AM70" s="2">
        <v>12.1</v>
      </c>
      <c r="AN70" s="2">
        <v>61.6</v>
      </c>
      <c r="AO70" s="2">
        <v>29.3</v>
      </c>
      <c r="AP70" s="2">
        <v>9.8000000000000007</v>
      </c>
      <c r="AQ70" s="2">
        <v>38</v>
      </c>
      <c r="AR70" s="2">
        <v>11.3</v>
      </c>
      <c r="AS70" s="2">
        <v>6.4</v>
      </c>
      <c r="AT70" s="2">
        <v>9.3000000000000007</v>
      </c>
      <c r="AU70" s="2">
        <v>91.3</v>
      </c>
      <c r="AV70" s="2">
        <v>32</v>
      </c>
      <c r="AW70" s="6">
        <v>60.7</v>
      </c>
      <c r="AX70" s="17"/>
      <c r="AY70" s="17"/>
      <c r="AZ70" s="17"/>
    </row>
    <row r="71" spans="2:52" s="15" customFormat="1">
      <c r="B71" s="206"/>
      <c r="C71" s="102">
        <v>2084.37</v>
      </c>
      <c r="D71" s="177">
        <v>263842</v>
      </c>
      <c r="E71" s="138" t="s">
        <v>352</v>
      </c>
      <c r="F71" s="134" t="s">
        <v>104</v>
      </c>
      <c r="G71" s="4">
        <v>15.518176470588234</v>
      </c>
      <c r="H71" s="1">
        <f t="shared" si="20"/>
        <v>8.212994897058822</v>
      </c>
      <c r="I71" s="2">
        <f t="shared" si="1"/>
        <v>82129.948970588215</v>
      </c>
      <c r="J71" s="4">
        <v>43.943055049216198</v>
      </c>
      <c r="K71" s="1">
        <f t="shared" si="2"/>
        <v>20.540741652205622</v>
      </c>
      <c r="L71" s="2">
        <f t="shared" si="3"/>
        <v>205407.41652205621</v>
      </c>
      <c r="M71" s="4">
        <v>0.66082512501894219</v>
      </c>
      <c r="N71" s="1">
        <f t="shared" si="14"/>
        <v>0.39617127070010605</v>
      </c>
      <c r="O71" s="2">
        <f t="shared" si="4"/>
        <v>3961.7127070010606</v>
      </c>
      <c r="P71" s="4">
        <v>9.7359373172728336</v>
      </c>
      <c r="Q71" s="1">
        <f t="shared" si="15"/>
        <v>7.5678414360893456</v>
      </c>
      <c r="R71" s="2">
        <f t="shared" si="5"/>
        <v>75678.414360893454</v>
      </c>
      <c r="S71" s="4">
        <v>7.3301966568338248E-2</v>
      </c>
      <c r="T71" s="1">
        <f t="shared" si="16"/>
        <v>5.6769441028515243E-2</v>
      </c>
      <c r="U71" s="2">
        <f t="shared" si="6"/>
        <v>567.69441028515246</v>
      </c>
      <c r="V71" s="4">
        <v>0.93074773333333349</v>
      </c>
      <c r="W71" s="1">
        <f t="shared" si="7"/>
        <v>0.56133395797333341</v>
      </c>
      <c r="X71" s="2">
        <f t="shared" si="8"/>
        <v>5613.3395797333342</v>
      </c>
      <c r="Y71" s="4">
        <v>6.5116016646848989</v>
      </c>
      <c r="Z71" s="1">
        <f t="shared" si="9"/>
        <v>4.6538417097502975</v>
      </c>
      <c r="AA71" s="2">
        <f t="shared" si="10"/>
        <v>46538.417097502977</v>
      </c>
      <c r="AB71" s="4">
        <v>6.5352941176470588E-5</v>
      </c>
      <c r="AC71" s="1">
        <f t="shared" si="17"/>
        <v>4.8482732941176468E-5</v>
      </c>
      <c r="AD71" s="4">
        <v>1.7320331395348838</v>
      </c>
      <c r="AE71" s="1">
        <f t="shared" si="18"/>
        <v>1.437864631116279</v>
      </c>
      <c r="AF71" s="2">
        <f t="shared" si="11"/>
        <v>14378.646311162791</v>
      </c>
      <c r="AG71" s="4">
        <v>0.13139999999999999</v>
      </c>
      <c r="AH71" s="1">
        <f t="shared" si="12"/>
        <v>5.7345587999999989E-2</v>
      </c>
      <c r="AI71" s="2">
        <f t="shared" si="13"/>
        <v>573.45587999999987</v>
      </c>
      <c r="AJ71" s="4">
        <v>0.10349999999999999</v>
      </c>
      <c r="AK71" s="2">
        <v>6.6449999999999996</v>
      </c>
      <c r="AL71" s="5">
        <f t="shared" si="21"/>
        <v>66450</v>
      </c>
      <c r="AM71" s="2">
        <v>43.499461538461546</v>
      </c>
      <c r="AN71" s="2">
        <v>94.439267233238894</v>
      </c>
      <c r="AO71" s="2">
        <v>184.76076025236591</v>
      </c>
      <c r="AP71" s="2">
        <v>49.2</v>
      </c>
      <c r="AQ71" s="2">
        <v>119.3129151943463</v>
      </c>
      <c r="AR71" s="2"/>
      <c r="AS71" s="2">
        <v>6.7750000000000012</v>
      </c>
      <c r="AT71" s="2">
        <v>18.5</v>
      </c>
      <c r="AU71" s="2">
        <v>872.81694117647066</v>
      </c>
      <c r="AV71" s="2">
        <v>197.1736594323873</v>
      </c>
      <c r="AW71" s="6">
        <v>86.58779004600585</v>
      </c>
      <c r="AX71" s="17"/>
      <c r="AY71" s="17"/>
      <c r="AZ71" s="17"/>
    </row>
    <row r="72" spans="2:52" s="15" customFormat="1">
      <c r="B72" s="206"/>
      <c r="C72" s="105">
        <v>2084.98</v>
      </c>
      <c r="D72" s="179">
        <v>238594</v>
      </c>
      <c r="E72" s="131" t="s">
        <v>316</v>
      </c>
      <c r="F72" s="133" t="s">
        <v>105</v>
      </c>
      <c r="G72" s="1">
        <v>12.820865591688761</v>
      </c>
      <c r="H72" s="1">
        <f t="shared" si="20"/>
        <v>6.7854431144012768</v>
      </c>
      <c r="I72" s="2">
        <f t="shared" si="1"/>
        <v>67854.431144012764</v>
      </c>
      <c r="J72" s="1">
        <v>58.488741531073082</v>
      </c>
      <c r="K72" s="1">
        <f t="shared" si="2"/>
        <v>27.339977341284804</v>
      </c>
      <c r="L72" s="2">
        <f t="shared" si="3"/>
        <v>273399.77341284807</v>
      </c>
      <c r="M72" s="1">
        <v>0.60252111428945421</v>
      </c>
      <c r="N72" s="1">
        <f t="shared" si="14"/>
        <v>0.36121743322767069</v>
      </c>
      <c r="O72" s="2">
        <f t="shared" si="4"/>
        <v>3612.174332276707</v>
      </c>
      <c r="P72" s="1">
        <v>5.8793478135486206</v>
      </c>
      <c r="Q72" s="1">
        <f t="shared" si="15"/>
        <v>4.5700758489494779</v>
      </c>
      <c r="R72" s="2">
        <f t="shared" si="5"/>
        <v>45700.758489494779</v>
      </c>
      <c r="S72" s="1">
        <v>0.43673956703903355</v>
      </c>
      <c r="T72" s="1">
        <f t="shared" si="16"/>
        <v>0.33823732508904991</v>
      </c>
      <c r="U72" s="2">
        <f t="shared" si="6"/>
        <v>3382.3732508904991</v>
      </c>
      <c r="V72" s="1">
        <v>1.5646934420209779</v>
      </c>
      <c r="W72" s="1">
        <f t="shared" si="7"/>
        <v>0.94366661488285175</v>
      </c>
      <c r="X72" s="2">
        <f t="shared" si="8"/>
        <v>9436.6661488285172</v>
      </c>
      <c r="Y72" s="1">
        <v>3.325707659197032</v>
      </c>
      <c r="Z72" s="1">
        <f t="shared" si="9"/>
        <v>2.3768832640281188</v>
      </c>
      <c r="AA72" s="2">
        <f t="shared" si="10"/>
        <v>23768.832640281187</v>
      </c>
      <c r="AB72" s="1">
        <v>0.43329113906195565</v>
      </c>
      <c r="AC72" s="1">
        <f t="shared" si="17"/>
        <v>0.32144136442450238</v>
      </c>
      <c r="AD72" s="1">
        <v>1.7306688015950382</v>
      </c>
      <c r="AE72" s="1">
        <f t="shared" si="18"/>
        <v>1.436732012332137</v>
      </c>
      <c r="AF72" s="2">
        <f t="shared" si="11"/>
        <v>14367.320123321369</v>
      </c>
      <c r="AG72" s="1">
        <v>0.26286539356675898</v>
      </c>
      <c r="AH72" s="1">
        <f t="shared" si="12"/>
        <v>0.11471971506040494</v>
      </c>
      <c r="AI72" s="2">
        <f t="shared" si="13"/>
        <v>1147.1971506040495</v>
      </c>
      <c r="AJ72" s="1">
        <v>5.6079999999999998E-2</v>
      </c>
      <c r="AK72" s="2">
        <v>2.5419999999999998</v>
      </c>
      <c r="AL72" s="5">
        <f t="shared" si="21"/>
        <v>25419.999999999996</v>
      </c>
      <c r="AM72" s="2">
        <v>30.4</v>
      </c>
      <c r="AN72" s="2">
        <v>107.9</v>
      </c>
      <c r="AO72" s="2">
        <v>66.2</v>
      </c>
      <c r="AP72" s="2">
        <v>1.4</v>
      </c>
      <c r="AQ72" s="2">
        <v>107.5</v>
      </c>
      <c r="AR72" s="2">
        <v>14.2</v>
      </c>
      <c r="AS72" s="2">
        <v>7.1</v>
      </c>
      <c r="AT72" s="2">
        <v>15.6</v>
      </c>
      <c r="AU72" s="2">
        <v>198.9</v>
      </c>
      <c r="AV72" s="2">
        <v>80.900000000000006</v>
      </c>
      <c r="AW72" s="6">
        <v>104.9</v>
      </c>
      <c r="AX72" s="17"/>
      <c r="AY72" s="17"/>
      <c r="AZ72" s="17"/>
    </row>
    <row r="73" spans="2:52" s="15" customFormat="1">
      <c r="B73" s="206"/>
      <c r="C73" s="105">
        <v>2087.88</v>
      </c>
      <c r="D73" s="179">
        <v>238594</v>
      </c>
      <c r="E73" s="131" t="s">
        <v>317</v>
      </c>
      <c r="F73" s="133" t="s">
        <v>106</v>
      </c>
      <c r="G73" s="1">
        <v>12.790564375111094</v>
      </c>
      <c r="H73" s="1">
        <f t="shared" si="20"/>
        <v>6.7694061955275462</v>
      </c>
      <c r="I73" s="2">
        <f t="shared" si="1"/>
        <v>67694.061955275465</v>
      </c>
      <c r="J73" s="1">
        <v>56.82318788342004</v>
      </c>
      <c r="K73" s="1">
        <f t="shared" si="2"/>
        <v>26.561430944225865</v>
      </c>
      <c r="L73" s="2">
        <f t="shared" si="3"/>
        <v>265614.30944225867</v>
      </c>
      <c r="M73" s="1">
        <v>0.56937920058384051</v>
      </c>
      <c r="N73" s="1">
        <f t="shared" si="14"/>
        <v>0.34134852454201819</v>
      </c>
      <c r="O73" s="2">
        <f t="shared" si="4"/>
        <v>3413.4852454201819</v>
      </c>
      <c r="P73" s="1">
        <v>6.1018439773138384</v>
      </c>
      <c r="Q73" s="1">
        <f t="shared" si="15"/>
        <v>4.7430243420058193</v>
      </c>
      <c r="R73" s="2">
        <f t="shared" si="5"/>
        <v>47430.243420058192</v>
      </c>
      <c r="S73" s="1">
        <v>2.2838212989793244E-2</v>
      </c>
      <c r="T73" s="1">
        <f t="shared" si="16"/>
        <v>1.7687282432075277E-2</v>
      </c>
      <c r="U73" s="2">
        <f t="shared" si="6"/>
        <v>176.87282432075276</v>
      </c>
      <c r="V73" s="1">
        <v>1.0250778327359458</v>
      </c>
      <c r="W73" s="1">
        <f t="shared" si="7"/>
        <v>0.61822444092304885</v>
      </c>
      <c r="X73" s="2">
        <f t="shared" si="8"/>
        <v>6182.2444092304886</v>
      </c>
      <c r="Y73" s="1">
        <v>3.1686771717805895</v>
      </c>
      <c r="Z73" s="1">
        <f t="shared" si="9"/>
        <v>2.2646535746715872</v>
      </c>
      <c r="AA73" s="2">
        <f t="shared" si="10"/>
        <v>22646.535746715872</v>
      </c>
      <c r="AB73" s="1">
        <v>0.48743846019930975</v>
      </c>
      <c r="AC73" s="1">
        <f t="shared" si="17"/>
        <v>0.36161109608345993</v>
      </c>
      <c r="AD73" s="1">
        <v>1.6557002779326881</v>
      </c>
      <c r="AE73" s="1">
        <f t="shared" si="18"/>
        <v>1.3744961427286004</v>
      </c>
      <c r="AF73" s="2">
        <f t="shared" si="11"/>
        <v>13744.961427286004</v>
      </c>
      <c r="AG73" s="1">
        <v>0.13040809571686734</v>
      </c>
      <c r="AH73" s="1">
        <f t="shared" si="12"/>
        <v>5.691270113275524E-2</v>
      </c>
      <c r="AI73" s="2">
        <f t="shared" si="13"/>
        <v>569.1270113275524</v>
      </c>
      <c r="AJ73" s="1">
        <v>6.0580000000000002E-2</v>
      </c>
      <c r="AK73" s="2">
        <v>3.8220000000000001</v>
      </c>
      <c r="AL73" s="5">
        <f t="shared" si="21"/>
        <v>38220</v>
      </c>
      <c r="AM73" s="2">
        <v>29.1</v>
      </c>
      <c r="AN73" s="2">
        <v>97.3</v>
      </c>
      <c r="AO73" s="2">
        <v>91.4</v>
      </c>
      <c r="AP73" s="2">
        <v>59.2</v>
      </c>
      <c r="AQ73" s="2">
        <v>121.8</v>
      </c>
      <c r="AR73" s="2">
        <v>20.9</v>
      </c>
      <c r="AS73" s="2">
        <v>7.4</v>
      </c>
      <c r="AT73" s="2">
        <v>19.8</v>
      </c>
      <c r="AU73" s="2">
        <v>80</v>
      </c>
      <c r="AV73" s="2">
        <v>67.2</v>
      </c>
      <c r="AW73" s="6">
        <v>86.3</v>
      </c>
      <c r="AX73" s="17"/>
      <c r="AY73" s="17"/>
      <c r="AZ73" s="17"/>
    </row>
    <row r="74" spans="2:52" s="15" customFormat="1">
      <c r="B74" s="206"/>
      <c r="C74" s="105">
        <v>2090.9299999999998</v>
      </c>
      <c r="D74" s="179">
        <v>244369</v>
      </c>
      <c r="E74" s="131" t="s">
        <v>318</v>
      </c>
      <c r="F74" s="133" t="s">
        <v>107</v>
      </c>
      <c r="G74" s="1">
        <v>10.894807175933034</v>
      </c>
      <c r="H74" s="1">
        <f t="shared" si="20"/>
        <v>5.7660766978625579</v>
      </c>
      <c r="I74" s="2">
        <f t="shared" si="1"/>
        <v>57660.766978625579</v>
      </c>
      <c r="J74" s="1">
        <v>64.419338402817516</v>
      </c>
      <c r="K74" s="1">
        <f t="shared" si="2"/>
        <v>30.11217554301302</v>
      </c>
      <c r="L74" s="2">
        <f t="shared" si="3"/>
        <v>301121.75543013017</v>
      </c>
      <c r="M74" s="1">
        <v>0.63496206951765011</v>
      </c>
      <c r="N74" s="1">
        <f t="shared" si="14"/>
        <v>0.38066611029652642</v>
      </c>
      <c r="O74" s="2">
        <f t="shared" si="4"/>
        <v>3806.661102965264</v>
      </c>
      <c r="P74" s="1">
        <v>3.2391039642788764</v>
      </c>
      <c r="Q74" s="1">
        <f t="shared" si="15"/>
        <v>2.5177879024736134</v>
      </c>
      <c r="R74" s="2">
        <f t="shared" si="5"/>
        <v>25177.879024736132</v>
      </c>
      <c r="S74" s="1">
        <v>2.3376593181229522E-2</v>
      </c>
      <c r="T74" s="1">
        <f t="shared" si="16"/>
        <v>1.8104236355135018E-2</v>
      </c>
      <c r="U74" s="2">
        <f t="shared" si="6"/>
        <v>181.04236355135018</v>
      </c>
      <c r="V74" s="1">
        <v>1.2169352836374969</v>
      </c>
      <c r="W74" s="1">
        <f t="shared" si="7"/>
        <v>0.7339336695617743</v>
      </c>
      <c r="X74" s="2">
        <f t="shared" si="8"/>
        <v>7339.3366956177433</v>
      </c>
      <c r="Y74" s="1">
        <v>4.3021566777045566</v>
      </c>
      <c r="Z74" s="1">
        <f t="shared" si="9"/>
        <v>3.0747513775554465</v>
      </c>
      <c r="AA74" s="2">
        <f t="shared" si="10"/>
        <v>30747.513775554464</v>
      </c>
      <c r="AB74" s="1">
        <v>0.56867195389464564</v>
      </c>
      <c r="AC74" s="1">
        <f t="shared" si="17"/>
        <v>0.4218749757162818</v>
      </c>
      <c r="AD74" s="1">
        <v>1.7858516575422938</v>
      </c>
      <c r="AE74" s="1">
        <f t="shared" si="18"/>
        <v>1.4825426120253107</v>
      </c>
      <c r="AF74" s="2">
        <f t="shared" si="11"/>
        <v>14825.426120253107</v>
      </c>
      <c r="AG74" s="1">
        <v>5.1116349334314741E-2</v>
      </c>
      <c r="AH74" s="1">
        <f t="shared" si="12"/>
        <v>2.2308197176481637E-2</v>
      </c>
      <c r="AI74" s="2">
        <f t="shared" si="13"/>
        <v>223.08197176481636</v>
      </c>
      <c r="AJ74" s="1">
        <v>3.0519999999999999E-2</v>
      </c>
      <c r="AK74" s="2">
        <v>1.5760000000000001</v>
      </c>
      <c r="AL74" s="5">
        <f t="shared" si="21"/>
        <v>15760</v>
      </c>
      <c r="AM74" s="2">
        <v>12.7</v>
      </c>
      <c r="AN74" s="2">
        <v>89.4</v>
      </c>
      <c r="AO74" s="2">
        <v>25.6</v>
      </c>
      <c r="AP74" s="2">
        <v>8.4</v>
      </c>
      <c r="AQ74" s="2">
        <v>42</v>
      </c>
      <c r="AR74" s="2">
        <v>15.5</v>
      </c>
      <c r="AS74" s="2">
        <v>6.9</v>
      </c>
      <c r="AT74" s="2">
        <v>3.7</v>
      </c>
      <c r="AU74" s="2">
        <v>93.2</v>
      </c>
      <c r="AV74" s="2">
        <v>51.1</v>
      </c>
      <c r="AW74" s="6">
        <v>115.9</v>
      </c>
      <c r="AX74" s="17"/>
      <c r="AY74" s="17"/>
      <c r="AZ74" s="17"/>
    </row>
    <row r="75" spans="2:52" s="15" customFormat="1">
      <c r="B75" s="206"/>
      <c r="C75" s="105">
        <v>2093.98</v>
      </c>
      <c r="D75" s="179">
        <v>244369</v>
      </c>
      <c r="E75" s="131" t="s">
        <v>319</v>
      </c>
      <c r="F75" s="133" t="s">
        <v>108</v>
      </c>
      <c r="G75" s="1">
        <v>9.0048539055964554</v>
      </c>
      <c r="H75" s="1">
        <f t="shared" si="20"/>
        <v>4.7658189295369242</v>
      </c>
      <c r="I75" s="2">
        <f t="shared" si="1"/>
        <v>47658.189295369244</v>
      </c>
      <c r="J75" s="1">
        <v>71.849342406807921</v>
      </c>
      <c r="K75" s="1">
        <f t="shared" si="2"/>
        <v>33.585256614638297</v>
      </c>
      <c r="L75" s="2">
        <f t="shared" si="3"/>
        <v>335852.56614638295</v>
      </c>
      <c r="M75" s="1">
        <v>0.53688872792575726</v>
      </c>
      <c r="N75" s="1">
        <f t="shared" si="14"/>
        <v>0.32187016127877072</v>
      </c>
      <c r="O75" s="2">
        <f t="shared" si="4"/>
        <v>3218.7016127877073</v>
      </c>
      <c r="P75" s="1">
        <v>2.7577325712339023</v>
      </c>
      <c r="Q75" s="1">
        <f t="shared" si="15"/>
        <v>2.1436131049458242</v>
      </c>
      <c r="R75" s="2">
        <f t="shared" si="5"/>
        <v>21436.131049458243</v>
      </c>
      <c r="S75" s="1">
        <v>1.5835189030734966E-2</v>
      </c>
      <c r="T75" s="1">
        <f t="shared" si="16"/>
        <v>1.2263720496743003E-2</v>
      </c>
      <c r="U75" s="2">
        <f t="shared" si="6"/>
        <v>122.63720496743004</v>
      </c>
      <c r="V75" s="1">
        <v>0.96248922395026348</v>
      </c>
      <c r="W75" s="1">
        <f t="shared" si="7"/>
        <v>0.58047725096440383</v>
      </c>
      <c r="X75" s="2">
        <f t="shared" si="8"/>
        <v>5804.7725096440381</v>
      </c>
      <c r="Y75" s="1">
        <v>2.6807552533909611</v>
      </c>
      <c r="Z75" s="1">
        <f t="shared" si="9"/>
        <v>1.9159357795985199</v>
      </c>
      <c r="AA75" s="2">
        <f t="shared" si="10"/>
        <v>19159.357795985197</v>
      </c>
      <c r="AB75" s="1">
        <v>0.51449427723102559</v>
      </c>
      <c r="AC75" s="1">
        <f t="shared" si="17"/>
        <v>0.38168272450660862</v>
      </c>
      <c r="AD75" s="1">
        <v>1.4673986556355203</v>
      </c>
      <c r="AE75" s="1">
        <f t="shared" si="18"/>
        <v>1.2181756679623836</v>
      </c>
      <c r="AF75" s="2">
        <f t="shared" si="11"/>
        <v>12181.756679623837</v>
      </c>
      <c r="AG75" s="1">
        <v>3.9682013980618493E-3</v>
      </c>
      <c r="AH75" s="1">
        <f t="shared" si="12"/>
        <v>1.7318024541421522E-3</v>
      </c>
      <c r="AI75" s="2">
        <f t="shared" si="13"/>
        <v>17.318024541421522</v>
      </c>
      <c r="AJ75" s="1">
        <v>4.0919999999999998E-2</v>
      </c>
      <c r="AK75" s="2">
        <v>1.631</v>
      </c>
      <c r="AL75" s="5">
        <f t="shared" si="21"/>
        <v>16310</v>
      </c>
      <c r="AM75" s="2">
        <v>16.2</v>
      </c>
      <c r="AN75" s="2">
        <v>84.1</v>
      </c>
      <c r="AO75" s="2">
        <v>31.7</v>
      </c>
      <c r="AP75" s="2">
        <v>14.4</v>
      </c>
      <c r="AQ75" s="2">
        <v>42.4</v>
      </c>
      <c r="AR75" s="2">
        <v>12.5</v>
      </c>
      <c r="AS75" s="2">
        <v>5.7</v>
      </c>
      <c r="AT75" s="2">
        <v>5.4</v>
      </c>
      <c r="AU75" s="2">
        <v>94.2</v>
      </c>
      <c r="AV75" s="2">
        <v>37.1</v>
      </c>
      <c r="AW75" s="6">
        <v>118.1</v>
      </c>
      <c r="AX75" s="17"/>
      <c r="AY75" s="17"/>
      <c r="AZ75" s="17"/>
    </row>
    <row r="76" spans="2:52" s="15" customFormat="1">
      <c r="B76" s="206"/>
      <c r="C76" s="105">
        <v>2097.02</v>
      </c>
      <c r="D76" s="179">
        <v>244369</v>
      </c>
      <c r="E76" s="131" t="s">
        <v>320</v>
      </c>
      <c r="F76" s="133" t="s">
        <v>109</v>
      </c>
      <c r="G76" s="1">
        <v>8.5706299287049212</v>
      </c>
      <c r="H76" s="1">
        <f t="shared" si="20"/>
        <v>4.5360058897670799</v>
      </c>
      <c r="I76" s="2">
        <f t="shared" si="1"/>
        <v>45360.058897670795</v>
      </c>
      <c r="J76" s="1">
        <v>65.969485766353628</v>
      </c>
      <c r="K76" s="1">
        <f t="shared" si="2"/>
        <v>30.83677642662434</v>
      </c>
      <c r="L76" s="2">
        <f t="shared" si="3"/>
        <v>308367.76426624338</v>
      </c>
      <c r="M76" s="1">
        <v>0.48331797920454272</v>
      </c>
      <c r="N76" s="1">
        <f t="shared" si="14"/>
        <v>0.2897539617129154</v>
      </c>
      <c r="O76" s="2">
        <f t="shared" si="4"/>
        <v>2897.5396171291541</v>
      </c>
      <c r="P76" s="1">
        <v>3.3297528136354426</v>
      </c>
      <c r="Q76" s="1">
        <f t="shared" si="15"/>
        <v>2.5882501595669658</v>
      </c>
      <c r="R76" s="2">
        <f t="shared" si="5"/>
        <v>25882.501595669659</v>
      </c>
      <c r="S76" s="1">
        <v>2.6391233167246085E-2</v>
      </c>
      <c r="T76" s="1">
        <f t="shared" si="16"/>
        <v>2.0438954438705404E-2</v>
      </c>
      <c r="U76" s="2">
        <f t="shared" si="6"/>
        <v>204.38954438705403</v>
      </c>
      <c r="V76" s="1">
        <v>1.878284725989487</v>
      </c>
      <c r="W76" s="1">
        <f t="shared" si="7"/>
        <v>1.1327935182442597</v>
      </c>
      <c r="X76" s="2">
        <f t="shared" si="8"/>
        <v>11327.935182442598</v>
      </c>
      <c r="Y76" s="1">
        <v>5.1954401878246879</v>
      </c>
      <c r="Z76" s="1">
        <f t="shared" si="9"/>
        <v>3.7131811022383046</v>
      </c>
      <c r="AA76" s="2">
        <f t="shared" si="10"/>
        <v>37131.811022383044</v>
      </c>
      <c r="AB76" s="1">
        <v>0.29785665958045932</v>
      </c>
      <c r="AC76" s="1">
        <f t="shared" si="17"/>
        <v>0.22096794147635954</v>
      </c>
      <c r="AD76" s="1">
        <v>1.3989989865492174</v>
      </c>
      <c r="AE76" s="1">
        <f t="shared" si="18"/>
        <v>1.1613929986736984</v>
      </c>
      <c r="AF76" s="2">
        <f t="shared" si="11"/>
        <v>11613.929986736985</v>
      </c>
      <c r="AG76" s="1">
        <v>0.13065347206131536</v>
      </c>
      <c r="AH76" s="1">
        <f t="shared" si="12"/>
        <v>5.7019788276999245E-2</v>
      </c>
      <c r="AI76" s="2">
        <f t="shared" si="13"/>
        <v>570.19788276999248</v>
      </c>
      <c r="AJ76" s="1">
        <v>5.008E-2</v>
      </c>
      <c r="AK76" s="2">
        <v>1.794</v>
      </c>
      <c r="AL76" s="5">
        <f t="shared" si="21"/>
        <v>17940</v>
      </c>
      <c r="AM76" s="2">
        <v>20.6</v>
      </c>
      <c r="AN76" s="2">
        <v>73.099999999999994</v>
      </c>
      <c r="AO76" s="2">
        <v>33.700000000000003</v>
      </c>
      <c r="AP76" s="2">
        <v>16</v>
      </c>
      <c r="AQ76" s="2">
        <v>44.4</v>
      </c>
      <c r="AR76" s="2">
        <v>13.9</v>
      </c>
      <c r="AS76" s="2">
        <v>5.4</v>
      </c>
      <c r="AT76" s="2">
        <v>6.3</v>
      </c>
      <c r="AU76" s="2">
        <v>92.9</v>
      </c>
      <c r="AV76" s="2">
        <v>32.200000000000003</v>
      </c>
      <c r="AW76" s="6">
        <v>99.3</v>
      </c>
      <c r="AX76" s="17"/>
      <c r="AY76" s="17"/>
      <c r="AZ76" s="17"/>
    </row>
    <row r="77" spans="2:52" s="15" customFormat="1">
      <c r="B77" s="206"/>
      <c r="C77" s="101">
        <v>2342.08</v>
      </c>
      <c r="D77" s="177">
        <v>244369</v>
      </c>
      <c r="E77" s="131" t="s">
        <v>321</v>
      </c>
      <c r="F77" s="133" t="s">
        <v>110</v>
      </c>
      <c r="G77" s="1">
        <v>7.4020634167191206</v>
      </c>
      <c r="H77" s="1">
        <f t="shared" si="20"/>
        <v>3.9175420632985944</v>
      </c>
      <c r="I77" s="2">
        <f t="shared" si="1"/>
        <v>39175.420632985944</v>
      </c>
      <c r="J77" s="1">
        <v>63.476003377392367</v>
      </c>
      <c r="K77" s="1">
        <f t="shared" si="2"/>
        <v>29.671223018728288</v>
      </c>
      <c r="L77" s="2">
        <f t="shared" si="3"/>
        <v>296712.2301872829</v>
      </c>
      <c r="M77" s="1">
        <v>0.36604372287447312</v>
      </c>
      <c r="N77" s="1">
        <f t="shared" si="14"/>
        <v>0.21944687230047538</v>
      </c>
      <c r="O77" s="2">
        <f t="shared" si="4"/>
        <v>2194.4687230047539</v>
      </c>
      <c r="P77" s="1">
        <v>2.9041468372578119</v>
      </c>
      <c r="Q77" s="1">
        <f t="shared" si="15"/>
        <v>2.2574223780688696</v>
      </c>
      <c r="R77" s="2">
        <f t="shared" si="5"/>
        <v>22574.223780688695</v>
      </c>
      <c r="S77" s="1">
        <v>2.0183239093077412E-2</v>
      </c>
      <c r="T77" s="1">
        <f t="shared" si="16"/>
        <v>1.5631111348024734E-2</v>
      </c>
      <c r="U77" s="2">
        <f t="shared" si="6"/>
        <v>156.31111348024734</v>
      </c>
      <c r="V77" s="1">
        <v>0.38907700554819502</v>
      </c>
      <c r="W77" s="1">
        <f t="shared" si="7"/>
        <v>0.2346523420461164</v>
      </c>
      <c r="X77" s="2">
        <f t="shared" si="8"/>
        <v>2346.5234204611638</v>
      </c>
      <c r="Y77" s="1">
        <v>3.1600725641763034</v>
      </c>
      <c r="Z77" s="1">
        <f t="shared" si="9"/>
        <v>2.2585038616168043</v>
      </c>
      <c r="AA77" s="2">
        <f t="shared" si="10"/>
        <v>22585.038616168044</v>
      </c>
      <c r="AB77" s="1">
        <v>2.3620265325644516E-5</v>
      </c>
      <c r="AC77" s="1">
        <f t="shared" si="17"/>
        <v>1.752293003448264E-5</v>
      </c>
      <c r="AD77" s="1">
        <v>0.96905739484672859</v>
      </c>
      <c r="AE77" s="1">
        <f t="shared" si="18"/>
        <v>0.80447268690596019</v>
      </c>
      <c r="AF77" s="2">
        <f t="shared" si="11"/>
        <v>8044.726869059602</v>
      </c>
      <c r="AG77" s="1">
        <v>6.3345390615553374E-2</v>
      </c>
      <c r="AH77" s="1">
        <f t="shared" si="12"/>
        <v>2.7645195372439802E-2</v>
      </c>
      <c r="AI77" s="2">
        <f t="shared" si="13"/>
        <v>276.45195372439804</v>
      </c>
      <c r="AJ77" s="1">
        <v>5.672E-2</v>
      </c>
      <c r="AK77" s="2">
        <v>2.98</v>
      </c>
      <c r="AL77" s="5">
        <f t="shared" si="21"/>
        <v>29800</v>
      </c>
      <c r="AM77" s="2">
        <v>10.5</v>
      </c>
      <c r="AN77" s="2">
        <v>54</v>
      </c>
      <c r="AO77" s="2">
        <v>53.3</v>
      </c>
      <c r="AP77" s="2">
        <v>28.6</v>
      </c>
      <c r="AQ77" s="2">
        <v>46.7</v>
      </c>
      <c r="AR77" s="2">
        <v>42.1</v>
      </c>
      <c r="AS77" s="2">
        <v>4.5</v>
      </c>
      <c r="AT77" s="2">
        <v>10.3</v>
      </c>
      <c r="AU77" s="2">
        <v>67.3</v>
      </c>
      <c r="AV77" s="2">
        <v>10.6</v>
      </c>
      <c r="AW77" s="6">
        <v>43.7</v>
      </c>
      <c r="AX77" s="17"/>
      <c r="AY77" s="17"/>
      <c r="AZ77" s="17"/>
    </row>
    <row r="78" spans="2:52" s="15" customFormat="1">
      <c r="B78" s="206"/>
      <c r="C78" s="101">
        <v>2344.83</v>
      </c>
      <c r="D78" s="177">
        <v>244369</v>
      </c>
      <c r="E78" s="131" t="s">
        <v>322</v>
      </c>
      <c r="F78" s="133" t="s">
        <v>111</v>
      </c>
      <c r="G78" s="1">
        <v>6.4618302813992923</v>
      </c>
      <c r="H78" s="1">
        <f t="shared" si="20"/>
        <v>3.4199236764305754</v>
      </c>
      <c r="I78" s="2">
        <f t="shared" si="1"/>
        <v>34199.236764305751</v>
      </c>
      <c r="J78" s="1">
        <v>69.978531501355363</v>
      </c>
      <c r="K78" s="1">
        <f t="shared" si="2"/>
        <v>32.710764764993556</v>
      </c>
      <c r="L78" s="2">
        <f t="shared" si="3"/>
        <v>327107.64764993556</v>
      </c>
      <c r="M78" s="1">
        <v>0.45791934977573084</v>
      </c>
      <c r="N78" s="1">
        <f t="shared" si="14"/>
        <v>0.27452722938404839</v>
      </c>
      <c r="O78" s="2">
        <f t="shared" si="4"/>
        <v>2745.2722938404841</v>
      </c>
      <c r="P78" s="1">
        <v>2.7477085546730602</v>
      </c>
      <c r="Q78" s="1">
        <f t="shared" si="15"/>
        <v>2.1358213366329162</v>
      </c>
      <c r="R78" s="2">
        <f t="shared" si="5"/>
        <v>21358.213366329161</v>
      </c>
      <c r="S78" s="1">
        <v>1.8749765454056024E-2</v>
      </c>
      <c r="T78" s="1">
        <f t="shared" si="16"/>
        <v>1.4520943353548229E-2</v>
      </c>
      <c r="U78" s="2">
        <f t="shared" si="6"/>
        <v>145.20943353548228</v>
      </c>
      <c r="V78" s="1">
        <v>0.90504222733325834</v>
      </c>
      <c r="W78" s="1">
        <f t="shared" si="7"/>
        <v>0.54583096730468805</v>
      </c>
      <c r="X78" s="2">
        <f t="shared" si="8"/>
        <v>5458.3096730468806</v>
      </c>
      <c r="Y78" s="1">
        <v>5.8079783499716289</v>
      </c>
      <c r="Z78" s="1">
        <f t="shared" si="9"/>
        <v>4.150962126724723</v>
      </c>
      <c r="AA78" s="2">
        <f t="shared" si="10"/>
        <v>41509.621267247232</v>
      </c>
      <c r="AB78" s="1">
        <v>0.76765224573778601</v>
      </c>
      <c r="AC78" s="1">
        <f t="shared" si="17"/>
        <v>0.56949049502303395</v>
      </c>
      <c r="AD78" s="1">
        <v>0.95414089292316706</v>
      </c>
      <c r="AE78" s="1">
        <f t="shared" si="18"/>
        <v>0.79208960366909642</v>
      </c>
      <c r="AF78" s="2">
        <f t="shared" si="11"/>
        <v>7920.8960366909641</v>
      </c>
      <c r="AG78" s="1">
        <v>3.2132203742950151E-2</v>
      </c>
      <c r="AH78" s="1">
        <f t="shared" si="12"/>
        <v>1.4023136357498304E-2</v>
      </c>
      <c r="AI78" s="2">
        <f t="shared" si="13"/>
        <v>140.23136357498305</v>
      </c>
      <c r="AJ78" s="1">
        <v>4.9480000000000003E-2</v>
      </c>
      <c r="AK78" s="2">
        <v>1.504</v>
      </c>
      <c r="AL78" s="5">
        <f t="shared" si="21"/>
        <v>15040</v>
      </c>
      <c r="AM78" s="2">
        <v>16.3</v>
      </c>
      <c r="AN78" s="2">
        <v>76.099999999999994</v>
      </c>
      <c r="AO78" s="2">
        <v>21.3</v>
      </c>
      <c r="AP78" s="2">
        <v>5</v>
      </c>
      <c r="AQ78" s="2">
        <v>30.7</v>
      </c>
      <c r="AR78" s="2">
        <v>25.9</v>
      </c>
      <c r="AS78" s="2">
        <v>5.8</v>
      </c>
      <c r="AT78" s="2">
        <v>3.2</v>
      </c>
      <c r="AU78" s="2">
        <v>64.599999999999994</v>
      </c>
      <c r="AV78" s="2">
        <v>9.6999999999999993</v>
      </c>
      <c r="AW78" s="6">
        <v>124.5</v>
      </c>
      <c r="AX78" s="17"/>
      <c r="AY78" s="17"/>
      <c r="AZ78" s="17"/>
    </row>
    <row r="79" spans="2:52" s="15" customFormat="1">
      <c r="B79" s="206"/>
      <c r="C79" s="101">
        <v>2347.87</v>
      </c>
      <c r="D79" s="177">
        <v>244369</v>
      </c>
      <c r="E79" s="131" t="s">
        <v>323</v>
      </c>
      <c r="F79" s="133" t="s">
        <v>112</v>
      </c>
      <c r="G79" s="1">
        <v>9.3946075034372285</v>
      </c>
      <c r="H79" s="1">
        <f t="shared" si="20"/>
        <v>4.9720960211941527</v>
      </c>
      <c r="I79" s="2">
        <f t="shared" si="1"/>
        <v>49720.960211941529</v>
      </c>
      <c r="J79" s="1">
        <v>61.59929392687561</v>
      </c>
      <c r="K79" s="1">
        <f t="shared" si="2"/>
        <v>28.793973953178735</v>
      </c>
      <c r="L79" s="2">
        <f t="shared" si="3"/>
        <v>287939.73953178735</v>
      </c>
      <c r="M79" s="1">
        <v>0.45844890834655333</v>
      </c>
      <c r="N79" s="1">
        <f t="shared" si="14"/>
        <v>0.2748447050428422</v>
      </c>
      <c r="O79" s="2">
        <f t="shared" si="4"/>
        <v>2748.4470504284218</v>
      </c>
      <c r="P79" s="1">
        <v>6.1524710960951259</v>
      </c>
      <c r="Q79" s="1">
        <f t="shared" si="15"/>
        <v>4.7823773077057021</v>
      </c>
      <c r="R79" s="2">
        <f t="shared" si="5"/>
        <v>47823.77307705702</v>
      </c>
      <c r="S79" s="1">
        <v>5.7018480825449689E-3</v>
      </c>
      <c r="T79" s="1">
        <f t="shared" si="16"/>
        <v>4.4158532660077765E-3</v>
      </c>
      <c r="U79" s="2">
        <f t="shared" si="6"/>
        <v>44.158532660077768</v>
      </c>
      <c r="V79" s="1">
        <v>0.59676937750606207</v>
      </c>
      <c r="W79" s="1">
        <f t="shared" si="7"/>
        <v>0.359911611573906</v>
      </c>
      <c r="X79" s="2">
        <f t="shared" si="8"/>
        <v>3599.1161157390602</v>
      </c>
      <c r="Y79" s="1">
        <v>0.73640140027377154</v>
      </c>
      <c r="Z79" s="1">
        <f t="shared" si="9"/>
        <v>0.52630608077566454</v>
      </c>
      <c r="AA79" s="2">
        <f t="shared" si="10"/>
        <v>5263.0608077566458</v>
      </c>
      <c r="AB79" s="1">
        <v>9.9212563281813146E-2</v>
      </c>
      <c r="AC79" s="1">
        <f t="shared" si="17"/>
        <v>7.36018321962459E-2</v>
      </c>
      <c r="AD79" s="1">
        <v>1.3977838809799372</v>
      </c>
      <c r="AE79" s="1">
        <f t="shared" si="18"/>
        <v>1.1603842666343047</v>
      </c>
      <c r="AF79" s="2">
        <f t="shared" si="11"/>
        <v>11603.842666343047</v>
      </c>
      <c r="AG79" s="1">
        <v>2.7200022210257923E-3</v>
      </c>
      <c r="AH79" s="1">
        <f t="shared" si="12"/>
        <v>1.1870633693000761E-3</v>
      </c>
      <c r="AI79" s="2">
        <f t="shared" si="13"/>
        <v>11.870633693000761</v>
      </c>
      <c r="AJ79" s="1">
        <v>3.8679999999999999E-2</v>
      </c>
      <c r="AK79" s="2">
        <v>4.992</v>
      </c>
      <c r="AL79" s="5">
        <f t="shared" si="21"/>
        <v>49920</v>
      </c>
      <c r="AM79" s="2">
        <v>26.7</v>
      </c>
      <c r="AN79" s="2">
        <v>85.1</v>
      </c>
      <c r="AO79" s="2">
        <v>64</v>
      </c>
      <c r="AP79" s="2">
        <v>26.1</v>
      </c>
      <c r="AQ79" s="2">
        <v>116.4</v>
      </c>
      <c r="AR79" s="2">
        <v>95.4</v>
      </c>
      <c r="AS79" s="2">
        <v>7.9</v>
      </c>
      <c r="AT79" s="2">
        <v>10.8</v>
      </c>
      <c r="AU79" s="2">
        <v>173.1</v>
      </c>
      <c r="AV79" s="2">
        <v>20</v>
      </c>
      <c r="AW79" s="6">
        <v>80.099999999999994</v>
      </c>
      <c r="AX79" s="17"/>
      <c r="AY79" s="17"/>
      <c r="AZ79" s="17"/>
    </row>
    <row r="80" spans="2:52" s="15" customFormat="1">
      <c r="B80" s="206"/>
      <c r="C80" s="101">
        <v>2485.64</v>
      </c>
      <c r="D80" s="177">
        <v>244369</v>
      </c>
      <c r="E80" s="131" t="s">
        <v>324</v>
      </c>
      <c r="F80" s="133" t="s">
        <v>113</v>
      </c>
      <c r="G80" s="1">
        <v>2.0469154963309841</v>
      </c>
      <c r="H80" s="1">
        <f t="shared" si="20"/>
        <v>1.0833300264331733</v>
      </c>
      <c r="I80" s="2">
        <f t="shared" si="1"/>
        <v>10833.300264331734</v>
      </c>
      <c r="J80" s="1">
        <v>45.691970427807099</v>
      </c>
      <c r="K80" s="1">
        <f t="shared" si="2"/>
        <v>21.35825465677415</v>
      </c>
      <c r="L80" s="2">
        <f t="shared" si="3"/>
        <v>213582.54656774149</v>
      </c>
      <c r="M80" s="1">
        <v>0.18112338285456694</v>
      </c>
      <c r="N80" s="1">
        <f t="shared" si="14"/>
        <v>0.10858527925514143</v>
      </c>
      <c r="O80" s="2">
        <f t="shared" si="4"/>
        <v>1085.8527925514143</v>
      </c>
      <c r="P80" s="1">
        <v>1.0121332158194398</v>
      </c>
      <c r="Q80" s="1">
        <f t="shared" si="15"/>
        <v>0.78674126998860872</v>
      </c>
      <c r="R80" s="2">
        <f t="shared" si="5"/>
        <v>7867.4126998860875</v>
      </c>
      <c r="S80" s="1">
        <v>1.8843911814937265E-2</v>
      </c>
      <c r="T80" s="1">
        <f t="shared" si="16"/>
        <v>1.4593855944196314E-2</v>
      </c>
      <c r="U80" s="2">
        <f t="shared" si="6"/>
        <v>145.93855944196315</v>
      </c>
      <c r="V80" s="1">
        <v>0.69210111418166909</v>
      </c>
      <c r="W80" s="1">
        <f t="shared" si="7"/>
        <v>0.41740618196296458</v>
      </c>
      <c r="X80" s="2">
        <f t="shared" si="8"/>
        <v>4174.0618196296455</v>
      </c>
      <c r="Y80" s="1">
        <v>24.067573356197272</v>
      </c>
      <c r="Z80" s="1">
        <f t="shared" si="9"/>
        <v>17.201094677674192</v>
      </c>
      <c r="AA80" s="2">
        <f t="shared" si="10"/>
        <v>172010.94677674191</v>
      </c>
      <c r="AB80" s="1">
        <v>2.3618305150655927E-5</v>
      </c>
      <c r="AC80" s="1">
        <f t="shared" si="17"/>
        <v>1.7521475859065606E-5</v>
      </c>
      <c r="AD80" s="1">
        <v>0.25724475287029042</v>
      </c>
      <c r="AE80" s="1">
        <f t="shared" si="18"/>
        <v>0.21355430404280029</v>
      </c>
      <c r="AF80" s="2">
        <f t="shared" si="11"/>
        <v>2135.5430404280028</v>
      </c>
      <c r="AG80" s="1">
        <v>3.1339833107162408E-2</v>
      </c>
      <c r="AH80" s="1">
        <f t="shared" si="12"/>
        <v>1.3677329964627817E-2</v>
      </c>
      <c r="AI80" s="2">
        <f t="shared" si="13"/>
        <v>136.77329964627816</v>
      </c>
      <c r="AJ80" s="1">
        <v>3.678E-2</v>
      </c>
      <c r="AK80" s="2">
        <v>0.39650000000000002</v>
      </c>
      <c r="AL80" s="5">
        <f t="shared" si="21"/>
        <v>3965</v>
      </c>
      <c r="AM80" s="2">
        <v>21.6</v>
      </c>
      <c r="AN80" s="2">
        <v>42</v>
      </c>
      <c r="AO80" s="2">
        <v>11.2</v>
      </c>
      <c r="AP80" s="2">
        <v>3.3</v>
      </c>
      <c r="AQ80" s="2">
        <v>13.4</v>
      </c>
      <c r="AR80" s="2">
        <v>4.2</v>
      </c>
      <c r="AS80" s="2">
        <v>2</v>
      </c>
      <c r="AT80" s="2">
        <v>2.5</v>
      </c>
      <c r="AU80" s="2">
        <v>30.2</v>
      </c>
      <c r="AV80" s="2">
        <v>17.5</v>
      </c>
      <c r="AW80" s="6">
        <v>56.8</v>
      </c>
      <c r="AX80" s="17"/>
      <c r="AY80" s="17"/>
      <c r="AZ80" s="17"/>
    </row>
    <row r="81" spans="2:52" s="15" customFormat="1">
      <c r="B81" s="206"/>
      <c r="C81" s="101">
        <v>2488.69</v>
      </c>
      <c r="D81" s="177">
        <v>244369</v>
      </c>
      <c r="E81" s="131" t="s">
        <v>325</v>
      </c>
      <c r="F81" s="133" t="s">
        <v>114</v>
      </c>
      <c r="G81" s="1">
        <v>16.47608580797813</v>
      </c>
      <c r="H81" s="1">
        <f t="shared" si="20"/>
        <v>8.7199684138724258</v>
      </c>
      <c r="I81" s="2">
        <f t="shared" ref="I81:I92" si="22">H81*10000</f>
        <v>87199.68413872426</v>
      </c>
      <c r="J81" s="1">
        <v>58.606769592029835</v>
      </c>
      <c r="K81" s="1">
        <f t="shared" si="2"/>
        <v>27.395148378098426</v>
      </c>
      <c r="L81" s="2">
        <f t="shared" si="3"/>
        <v>273951.48378098424</v>
      </c>
      <c r="M81" s="1">
        <v>0.66906331187834767</v>
      </c>
      <c r="N81" s="1">
        <f t="shared" si="14"/>
        <v>0.40111014610418821</v>
      </c>
      <c r="O81" s="2">
        <f t="shared" si="4"/>
        <v>4011.101461041882</v>
      </c>
      <c r="P81" s="1">
        <v>4.1725966381035811</v>
      </c>
      <c r="Q81" s="1">
        <f t="shared" si="15"/>
        <v>3.2434010927642944</v>
      </c>
      <c r="R81" s="2">
        <f t="shared" si="5"/>
        <v>32434.010927642943</v>
      </c>
      <c r="S81" s="1">
        <v>1.3866652871817467E-2</v>
      </c>
      <c r="T81" s="1">
        <f t="shared" si="16"/>
        <v>1.0739167983107756E-2</v>
      </c>
      <c r="U81" s="2">
        <f t="shared" si="6"/>
        <v>107.39167983107755</v>
      </c>
      <c r="V81" s="1">
        <v>0.77294547995297036</v>
      </c>
      <c r="W81" s="1">
        <f t="shared" si="7"/>
        <v>0.46616341895963642</v>
      </c>
      <c r="X81" s="2">
        <f t="shared" si="8"/>
        <v>4661.6341895963642</v>
      </c>
      <c r="Y81" s="1">
        <v>2.5185325228303843</v>
      </c>
      <c r="Z81" s="1">
        <f t="shared" si="9"/>
        <v>1.7999951940668757</v>
      </c>
      <c r="AA81" s="2">
        <f t="shared" si="10"/>
        <v>17999.951940668758</v>
      </c>
      <c r="AB81" s="1">
        <v>0.59053344530276719</v>
      </c>
      <c r="AC81" s="1">
        <f t="shared" si="17"/>
        <v>0.43809314173231084</v>
      </c>
      <c r="AD81" s="1">
        <v>1.6838136742278385</v>
      </c>
      <c r="AE81" s="1">
        <f t="shared" si="18"/>
        <v>1.3978347597969825</v>
      </c>
      <c r="AF81" s="2">
        <f t="shared" si="11"/>
        <v>13978.347597969825</v>
      </c>
      <c r="AG81" s="1">
        <v>7.1948399564552817E-2</v>
      </c>
      <c r="AH81" s="1">
        <f t="shared" si="12"/>
        <v>3.1399720537962139E-2</v>
      </c>
      <c r="AI81" s="2">
        <f t="shared" si="13"/>
        <v>313.99720537962139</v>
      </c>
      <c r="AJ81" s="1">
        <v>6.0949999999999997E-2</v>
      </c>
      <c r="AK81" s="2">
        <v>2.3079999999999998</v>
      </c>
      <c r="AL81" s="5">
        <f t="shared" si="21"/>
        <v>23080</v>
      </c>
      <c r="AM81" s="2">
        <v>24.7</v>
      </c>
      <c r="AN81" s="2">
        <v>111.6</v>
      </c>
      <c r="AO81" s="2">
        <v>53.5</v>
      </c>
      <c r="AP81" s="2">
        <v>31.8</v>
      </c>
      <c r="AQ81" s="2">
        <v>74.3</v>
      </c>
      <c r="AR81" s="2">
        <v>21.9</v>
      </c>
      <c r="AS81" s="2">
        <v>10.7</v>
      </c>
      <c r="AT81" s="2">
        <v>11.6</v>
      </c>
      <c r="AU81" s="2">
        <v>118.2</v>
      </c>
      <c r="AV81" s="2">
        <v>48.4</v>
      </c>
      <c r="AW81" s="6">
        <v>76.599999999999994</v>
      </c>
      <c r="AX81" s="17"/>
      <c r="AY81" s="17"/>
      <c r="AZ81" s="17"/>
    </row>
    <row r="82" spans="2:52" s="15" customFormat="1">
      <c r="B82" s="206"/>
      <c r="C82" s="101">
        <v>2491.7399999999998</v>
      </c>
      <c r="D82" s="177">
        <v>244369</v>
      </c>
      <c r="E82" s="131" t="s">
        <v>326</v>
      </c>
      <c r="F82" s="133" t="s">
        <v>115</v>
      </c>
      <c r="G82" s="1">
        <v>4.1994106392100212</v>
      </c>
      <c r="H82" s="1">
        <f t="shared" si="20"/>
        <v>2.2225380808019035</v>
      </c>
      <c r="I82" s="2">
        <f t="shared" si="22"/>
        <v>22225.380808019036</v>
      </c>
      <c r="J82" s="1">
        <v>40.292765886765892</v>
      </c>
      <c r="K82" s="1">
        <f t="shared" si="2"/>
        <v>18.834450486109848</v>
      </c>
      <c r="L82" s="2">
        <f t="shared" si="3"/>
        <v>188344.50486109848</v>
      </c>
      <c r="M82" s="1">
        <v>0.29802026988292868</v>
      </c>
      <c r="N82" s="1">
        <f t="shared" si="14"/>
        <v>0.17866613199751458</v>
      </c>
      <c r="O82" s="2">
        <f t="shared" si="4"/>
        <v>1786.6613199751457</v>
      </c>
      <c r="P82" s="1">
        <v>1.9558310600031152</v>
      </c>
      <c r="Q82" s="1">
        <f t="shared" si="15"/>
        <v>1.5202870412510214</v>
      </c>
      <c r="R82" s="2">
        <f t="shared" si="5"/>
        <v>15202.870412510214</v>
      </c>
      <c r="S82" s="1">
        <v>3.7781289844045787E-2</v>
      </c>
      <c r="T82" s="1">
        <f t="shared" si="16"/>
        <v>2.9260097732619703E-2</v>
      </c>
      <c r="U82" s="2">
        <f t="shared" si="6"/>
        <v>292.60097732619704</v>
      </c>
      <c r="V82" s="1">
        <v>0.79315770010884468</v>
      </c>
      <c r="W82" s="1">
        <f t="shared" si="7"/>
        <v>0.47835340893564421</v>
      </c>
      <c r="X82" s="2">
        <f t="shared" si="8"/>
        <v>4783.5340893564417</v>
      </c>
      <c r="Y82" s="1">
        <v>25.785047686912321</v>
      </c>
      <c r="Z82" s="1">
        <f t="shared" si="9"/>
        <v>18.428573581836236</v>
      </c>
      <c r="AA82" s="2">
        <f t="shared" si="10"/>
        <v>184285.73581836236</v>
      </c>
      <c r="AB82" s="1">
        <v>4.7236957303174157E-5</v>
      </c>
      <c r="AC82" s="1">
        <f t="shared" si="17"/>
        <v>3.504320914493278E-5</v>
      </c>
      <c r="AD82" s="1">
        <v>0.50183789653176258</v>
      </c>
      <c r="AE82" s="1">
        <f t="shared" si="18"/>
        <v>0.41660574818480806</v>
      </c>
      <c r="AF82" s="2">
        <f t="shared" si="11"/>
        <v>4166.0574818480809</v>
      </c>
      <c r="AG82" s="1">
        <v>0.13208207207742531</v>
      </c>
      <c r="AH82" s="1">
        <f t="shared" si="12"/>
        <v>5.7643257896029948E-2</v>
      </c>
      <c r="AI82" s="2">
        <f t="shared" si="13"/>
        <v>576.43257896029945</v>
      </c>
      <c r="AJ82" s="1">
        <v>4.8840000000000001E-2</v>
      </c>
      <c r="AK82" s="2">
        <v>0.69420000000000004</v>
      </c>
      <c r="AL82" s="5">
        <f t="shared" si="21"/>
        <v>6942</v>
      </c>
      <c r="AM82" s="2">
        <v>33.200000000000003</v>
      </c>
      <c r="AN82" s="2">
        <v>58.1</v>
      </c>
      <c r="AO82" s="2">
        <v>17.5</v>
      </c>
      <c r="AP82" s="2">
        <v>3.7</v>
      </c>
      <c r="AQ82" s="2">
        <v>22.8</v>
      </c>
      <c r="AR82" s="2">
        <v>6.2</v>
      </c>
      <c r="AS82" s="2">
        <v>3.3</v>
      </c>
      <c r="AT82" s="2">
        <v>3.7</v>
      </c>
      <c r="AU82" s="2">
        <v>51.5</v>
      </c>
      <c r="AV82" s="2">
        <v>47.6</v>
      </c>
      <c r="AW82" s="6">
        <v>90.7</v>
      </c>
      <c r="AX82" s="17"/>
      <c r="AY82" s="17"/>
      <c r="AZ82" s="17"/>
    </row>
    <row r="83" spans="2:52" s="15" customFormat="1">
      <c r="B83" s="206"/>
      <c r="C83" s="101">
        <v>2494.79</v>
      </c>
      <c r="D83" s="177">
        <v>244369</v>
      </c>
      <c r="E83" s="131" t="s">
        <v>327</v>
      </c>
      <c r="F83" s="133" t="s">
        <v>116</v>
      </c>
      <c r="G83" s="1">
        <v>16.890685281418349</v>
      </c>
      <c r="H83" s="1">
        <f t="shared" si="20"/>
        <v>8.9393951851906621</v>
      </c>
      <c r="I83" s="2">
        <f t="shared" si="22"/>
        <v>89393.951851906619</v>
      </c>
      <c r="J83" s="1">
        <v>54.407027686375088</v>
      </c>
      <c r="K83" s="1">
        <f t="shared" ref="K83:K92" si="23">J83*0.46744</f>
        <v>25.432021021719173</v>
      </c>
      <c r="L83" s="2">
        <f t="shared" ref="L83:L92" si="24">K83*10000</f>
        <v>254320.21021719172</v>
      </c>
      <c r="M83" s="1">
        <v>0.6933769105892138</v>
      </c>
      <c r="N83" s="1">
        <f t="shared" ref="N83:N92" si="25">M83*0.59951</f>
        <v>0.41568639166733956</v>
      </c>
      <c r="O83" s="2">
        <f t="shared" ref="O83:O92" si="26">N83*10000</f>
        <v>4156.8639166733956</v>
      </c>
      <c r="P83" s="1">
        <v>8.6444857340579695</v>
      </c>
      <c r="Q83" s="1">
        <f t="shared" ref="Q83:Q92" si="27">P83*0.77731</f>
        <v>6.7194452059406</v>
      </c>
      <c r="R83" s="2">
        <f t="shared" ref="R83:R92" si="28">Q83*10000</f>
        <v>67194.452059406001</v>
      </c>
      <c r="S83" s="1">
        <v>1.8866272194797248E-2</v>
      </c>
      <c r="T83" s="1">
        <f t="shared" ref="T83:T92" si="29">S83*0.77446</f>
        <v>1.4611173163982678E-2</v>
      </c>
      <c r="U83" s="2">
        <f t="shared" ref="U83:U92" si="30">T83*10000</f>
        <v>146.11173163982679</v>
      </c>
      <c r="V83" s="1">
        <v>0.67573152367515588</v>
      </c>
      <c r="W83" s="1">
        <f t="shared" ref="W83:W92" si="31">V83*0.6031</f>
        <v>0.40753368192848649</v>
      </c>
      <c r="X83" s="2">
        <f t="shared" ref="X83:X92" si="32">W83*10000</f>
        <v>4075.3368192848648</v>
      </c>
      <c r="Y83" s="1">
        <v>2.6605276841052801</v>
      </c>
      <c r="Z83" s="1">
        <f t="shared" ref="Z83:Z92" si="33">Y83*0.7147</f>
        <v>1.9014791358300436</v>
      </c>
      <c r="AA83" s="2">
        <f t="shared" ref="AA83:AA92" si="34">Z83*10000</f>
        <v>19014.791358300437</v>
      </c>
      <c r="AB83" s="1">
        <v>4.7242457225502366E-5</v>
      </c>
      <c r="AC83" s="1">
        <f t="shared" ref="AC83:AC92" si="35">AB83*0.74186</f>
        <v>3.5047289317311182E-5</v>
      </c>
      <c r="AD83" s="1">
        <v>1.6698518840137619</v>
      </c>
      <c r="AE83" s="1">
        <f t="shared" ref="AE83:AE92" si="36">AD83*0.83016</f>
        <v>1.3862442400328647</v>
      </c>
      <c r="AF83" s="2">
        <f t="shared" ref="AF83:AF92" si="37">AE83*10000</f>
        <v>13862.442400328648</v>
      </c>
      <c r="AG83" s="1">
        <v>1.714063003513884E-2</v>
      </c>
      <c r="AH83" s="1">
        <f t="shared" ref="AH83:AH92" si="38">AG83*0.43642</f>
        <v>7.480513759935292E-3</v>
      </c>
      <c r="AI83" s="2">
        <f t="shared" ref="AI83:AI92" si="39">AH83*10000</f>
        <v>74.805137599352918</v>
      </c>
      <c r="AJ83" s="1">
        <v>6.2300000000000001E-2</v>
      </c>
      <c r="AK83" s="2">
        <v>4.907</v>
      </c>
      <c r="AL83" s="5">
        <f t="shared" si="21"/>
        <v>49070</v>
      </c>
      <c r="AM83" s="2">
        <v>38.5</v>
      </c>
      <c r="AN83" s="2">
        <v>104.4</v>
      </c>
      <c r="AO83" s="2">
        <v>45.9</v>
      </c>
      <c r="AP83" s="2">
        <v>30.4</v>
      </c>
      <c r="AQ83" s="2">
        <v>93.9</v>
      </c>
      <c r="AR83" s="2">
        <v>26.4</v>
      </c>
      <c r="AS83" s="2">
        <v>10.6</v>
      </c>
      <c r="AT83" s="2">
        <v>5.2</v>
      </c>
      <c r="AU83" s="2">
        <v>123.8</v>
      </c>
      <c r="AV83" s="2">
        <v>71.599999999999994</v>
      </c>
      <c r="AW83" s="6">
        <v>85.4</v>
      </c>
      <c r="AX83" s="17"/>
      <c r="AY83" s="17"/>
      <c r="AZ83" s="17"/>
    </row>
    <row r="84" spans="2:52" s="15" customFormat="1">
      <c r="B84" s="206"/>
      <c r="C84" s="101">
        <v>2497.84</v>
      </c>
      <c r="D84" s="177">
        <v>244369</v>
      </c>
      <c r="E84" s="131" t="s">
        <v>328</v>
      </c>
      <c r="F84" s="133" t="s">
        <v>117</v>
      </c>
      <c r="G84" s="1">
        <v>6.3114561818777108</v>
      </c>
      <c r="H84" s="1">
        <f t="shared" si="20"/>
        <v>3.3403381842587785</v>
      </c>
      <c r="I84" s="2">
        <f t="shared" si="22"/>
        <v>33403.381842587783</v>
      </c>
      <c r="J84" s="1">
        <v>57.451413515108598</v>
      </c>
      <c r="K84" s="1">
        <f t="shared" si="23"/>
        <v>26.855088733502363</v>
      </c>
      <c r="L84" s="2">
        <f t="shared" si="24"/>
        <v>268550.88733502361</v>
      </c>
      <c r="M84" s="1">
        <v>0.36518788195814444</v>
      </c>
      <c r="N84" s="1">
        <f t="shared" si="25"/>
        <v>0.21893378711272718</v>
      </c>
      <c r="O84" s="2">
        <f t="shared" si="26"/>
        <v>2189.3378711272717</v>
      </c>
      <c r="P84" s="1">
        <v>2.3879802704295661</v>
      </c>
      <c r="Q84" s="1">
        <f t="shared" si="27"/>
        <v>1.8562009440076059</v>
      </c>
      <c r="R84" s="2">
        <f t="shared" si="28"/>
        <v>18562.009440076061</v>
      </c>
      <c r="S84" s="1">
        <v>2.5593245368033573E-2</v>
      </c>
      <c r="T84" s="1">
        <f t="shared" si="29"/>
        <v>1.9820944807727281E-2</v>
      </c>
      <c r="U84" s="2">
        <f t="shared" si="30"/>
        <v>198.20944807727281</v>
      </c>
      <c r="V84" s="1">
        <v>0.74285270528336533</v>
      </c>
      <c r="W84" s="1">
        <f t="shared" si="31"/>
        <v>0.44801446655639759</v>
      </c>
      <c r="X84" s="2">
        <f t="shared" si="32"/>
        <v>4480.1446655639757</v>
      </c>
      <c r="Y84" s="1">
        <v>12.671511765099886</v>
      </c>
      <c r="Z84" s="1">
        <f t="shared" si="33"/>
        <v>9.0563294585168883</v>
      </c>
      <c r="AA84" s="2">
        <f t="shared" si="34"/>
        <v>90563.294585168886</v>
      </c>
      <c r="AB84" s="1">
        <v>0.12754909511254117</v>
      </c>
      <c r="AC84" s="1">
        <f t="shared" si="35"/>
        <v>9.4623571700189785E-2</v>
      </c>
      <c r="AD84" s="1">
        <v>0.91823754334566265</v>
      </c>
      <c r="AE84" s="1">
        <f t="shared" si="36"/>
        <v>0.76228407898383532</v>
      </c>
      <c r="AF84" s="2">
        <f t="shared" si="37"/>
        <v>7622.840789838353</v>
      </c>
      <c r="AG84" s="1">
        <v>5.5448947132558539E-2</v>
      </c>
      <c r="AH84" s="1">
        <f t="shared" si="38"/>
        <v>2.4199029507591195E-2</v>
      </c>
      <c r="AI84" s="2">
        <f t="shared" si="39"/>
        <v>241.99029507591194</v>
      </c>
      <c r="AJ84" s="1">
        <v>3.7740000000000003E-2</v>
      </c>
      <c r="AK84" s="2">
        <v>1.0269999999999999</v>
      </c>
      <c r="AL84" s="5">
        <f t="shared" si="21"/>
        <v>10270</v>
      </c>
      <c r="AM84" s="2">
        <v>6.3</v>
      </c>
      <c r="AN84" s="2">
        <v>63.8</v>
      </c>
      <c r="AO84" s="2">
        <v>21.6</v>
      </c>
      <c r="AP84" s="2">
        <v>5.2</v>
      </c>
      <c r="AQ84" s="2">
        <v>30.6</v>
      </c>
      <c r="AR84" s="2">
        <v>8.4</v>
      </c>
      <c r="AS84" s="2">
        <v>5.5</v>
      </c>
      <c r="AT84" s="2">
        <v>2.1</v>
      </c>
      <c r="AU84" s="2">
        <v>74.3</v>
      </c>
      <c r="AV84" s="2">
        <v>25.1</v>
      </c>
      <c r="AW84" s="6">
        <v>55.3</v>
      </c>
      <c r="AX84" s="17"/>
      <c r="AY84" s="17"/>
      <c r="AZ84" s="17"/>
    </row>
    <row r="85" spans="2:52" s="15" customFormat="1">
      <c r="B85" s="206"/>
      <c r="C85" s="107">
        <v>2499.73</v>
      </c>
      <c r="D85" s="180">
        <v>244369</v>
      </c>
      <c r="E85" s="131" t="s">
        <v>329</v>
      </c>
      <c r="F85" s="133" t="s">
        <v>118</v>
      </c>
      <c r="G85" s="1">
        <v>1.0632790019728122</v>
      </c>
      <c r="H85" s="1">
        <f>G85*0.52925</f>
        <v>0.56274041179411083</v>
      </c>
      <c r="I85" s="2">
        <f t="shared" si="22"/>
        <v>5627.4041179411079</v>
      </c>
      <c r="J85" s="1">
        <v>24.012378531421529</v>
      </c>
      <c r="K85" s="1">
        <f t="shared" si="23"/>
        <v>11.22434622072768</v>
      </c>
      <c r="L85" s="2">
        <f t="shared" si="24"/>
        <v>112243.4622072768</v>
      </c>
      <c r="M85" s="1">
        <v>0.14523467432803275</v>
      </c>
      <c r="N85" s="1">
        <f t="shared" si="25"/>
        <v>8.7069639606398908E-2</v>
      </c>
      <c r="O85" s="2">
        <f t="shared" si="26"/>
        <v>870.69639606398903</v>
      </c>
      <c r="P85" s="1">
        <v>3.7919585741672273</v>
      </c>
      <c r="Q85" s="1">
        <f t="shared" si="27"/>
        <v>2.947527319285927</v>
      </c>
      <c r="R85" s="2">
        <f t="shared" si="28"/>
        <v>29475.273192859269</v>
      </c>
      <c r="S85" s="1">
        <v>6.6972595814425009E-2</v>
      </c>
      <c r="T85" s="1">
        <f t="shared" si="29"/>
        <v>5.1867596554439593E-2</v>
      </c>
      <c r="U85" s="2">
        <f t="shared" si="30"/>
        <v>518.67596554439592</v>
      </c>
      <c r="V85" s="1">
        <v>2.5626823336069502</v>
      </c>
      <c r="W85" s="1">
        <f t="shared" si="31"/>
        <v>1.5455537153983516</v>
      </c>
      <c r="X85" s="2">
        <f t="shared" si="32"/>
        <v>15455.537153983516</v>
      </c>
      <c r="Y85" s="1">
        <v>32.424176362077212</v>
      </c>
      <c r="Z85" s="1">
        <f t="shared" si="33"/>
        <v>23.173558845976583</v>
      </c>
      <c r="AA85" s="2">
        <f t="shared" si="34"/>
        <v>231735.58845976583</v>
      </c>
      <c r="AB85" s="1">
        <v>1.1102207261130642E-4</v>
      </c>
      <c r="AC85" s="1">
        <f t="shared" si="35"/>
        <v>8.2362834787423779E-5</v>
      </c>
      <c r="AD85" s="1">
        <v>9.1348633382384123E-2</v>
      </c>
      <c r="AE85" s="1">
        <f t="shared" si="36"/>
        <v>7.5833981488720004E-2</v>
      </c>
      <c r="AF85" s="2">
        <f t="shared" si="37"/>
        <v>758.33981488720008</v>
      </c>
      <c r="AG85" s="1">
        <v>8.7543831897378909E-4</v>
      </c>
      <c r="AH85" s="1">
        <f t="shared" si="38"/>
        <v>3.8205879116654103E-4</v>
      </c>
      <c r="AI85" s="2">
        <f t="shared" si="39"/>
        <v>3.8205879116654105</v>
      </c>
      <c r="AJ85" s="1">
        <v>2.811E-2</v>
      </c>
      <c r="AK85" s="2">
        <v>0.27350000000000002</v>
      </c>
      <c r="AL85" s="5">
        <f t="shared" si="21"/>
        <v>2735</v>
      </c>
      <c r="AM85" s="2">
        <v>32.1</v>
      </c>
      <c r="AN85" s="2">
        <v>30.3</v>
      </c>
      <c r="AO85" s="2">
        <v>1.4</v>
      </c>
      <c r="AP85" s="2">
        <v>2.7</v>
      </c>
      <c r="AQ85" s="2">
        <v>12.6</v>
      </c>
      <c r="AR85" s="2">
        <v>4.4000000000000004</v>
      </c>
      <c r="AS85" s="2">
        <v>2.9</v>
      </c>
      <c r="AT85" s="2">
        <v>1</v>
      </c>
      <c r="AU85" s="2">
        <v>7.7</v>
      </c>
      <c r="AV85" s="2">
        <v>8</v>
      </c>
      <c r="AW85" s="6">
        <v>52.5</v>
      </c>
      <c r="AX85" s="17"/>
      <c r="AY85" s="17"/>
      <c r="AZ85" s="17"/>
    </row>
    <row r="86" spans="2:52" s="15" customFormat="1">
      <c r="B86" s="206"/>
      <c r="C86" s="101">
        <v>2500.91</v>
      </c>
      <c r="D86" s="177">
        <v>244369</v>
      </c>
      <c r="E86" s="139" t="s">
        <v>330</v>
      </c>
      <c r="F86" s="133" t="s">
        <v>119</v>
      </c>
      <c r="G86" s="1">
        <v>7.7009409134224862</v>
      </c>
      <c r="H86" s="1">
        <f>G86*0.52925</f>
        <v>4.0757229784288507</v>
      </c>
      <c r="I86" s="2">
        <f t="shared" si="22"/>
        <v>40757.229784288509</v>
      </c>
      <c r="J86" s="1">
        <v>57.093654014400769</v>
      </c>
      <c r="K86" s="1">
        <f t="shared" si="23"/>
        <v>26.687857632491497</v>
      </c>
      <c r="L86" s="2">
        <f t="shared" si="24"/>
        <v>266878.57632491499</v>
      </c>
      <c r="M86" s="1">
        <v>0.41457300112403639</v>
      </c>
      <c r="N86" s="1">
        <f t="shared" si="25"/>
        <v>0.24854065990387106</v>
      </c>
      <c r="O86" s="2">
        <f t="shared" si="26"/>
        <v>2485.4065990387107</v>
      </c>
      <c r="P86" s="1">
        <v>3.6752495429466525</v>
      </c>
      <c r="Q86" s="1">
        <f t="shared" si="27"/>
        <v>2.8568082222278623</v>
      </c>
      <c r="R86" s="2">
        <f t="shared" si="28"/>
        <v>28568.082222278623</v>
      </c>
      <c r="S86" s="1">
        <v>1.3603679955623725E-2</v>
      </c>
      <c r="T86" s="1">
        <f t="shared" si="29"/>
        <v>1.053550597843235E-2</v>
      </c>
      <c r="U86" s="2">
        <f t="shared" si="30"/>
        <v>105.3550597843235</v>
      </c>
      <c r="V86" s="1">
        <v>0.49852785314286591</v>
      </c>
      <c r="W86" s="1">
        <f t="shared" si="31"/>
        <v>0.30066214823046239</v>
      </c>
      <c r="X86" s="2">
        <f t="shared" si="32"/>
        <v>3006.6214823046239</v>
      </c>
      <c r="Y86" s="1">
        <v>11.456026158318608</v>
      </c>
      <c r="Z86" s="1">
        <f t="shared" si="33"/>
        <v>8.1876218953503095</v>
      </c>
      <c r="AA86" s="2">
        <f t="shared" si="34"/>
        <v>81876.218953503092</v>
      </c>
      <c r="AB86" s="1">
        <v>0.13877459303875267</v>
      </c>
      <c r="AC86" s="1">
        <f t="shared" si="35"/>
        <v>0.10295131959172905</v>
      </c>
      <c r="AD86" s="1">
        <v>1.0215912198236592</v>
      </c>
      <c r="AE86" s="1">
        <f t="shared" si="36"/>
        <v>0.84808416704880896</v>
      </c>
      <c r="AF86" s="2">
        <f t="shared" si="37"/>
        <v>8480.8416704880892</v>
      </c>
      <c r="AG86" s="1">
        <v>3.9343124439807732E-2</v>
      </c>
      <c r="AH86" s="1">
        <f t="shared" si="38"/>
        <v>1.7170126368020889E-2</v>
      </c>
      <c r="AI86" s="2">
        <f t="shared" si="39"/>
        <v>171.70126368020888</v>
      </c>
      <c r="AJ86" s="1">
        <v>4.086E-2</v>
      </c>
      <c r="AK86" s="2">
        <v>2.19</v>
      </c>
      <c r="AL86" s="5">
        <f t="shared" si="21"/>
        <v>21900</v>
      </c>
      <c r="AM86" s="2">
        <v>22.3</v>
      </c>
      <c r="AN86" s="2">
        <v>75.5</v>
      </c>
      <c r="AO86" s="2">
        <v>30.6</v>
      </c>
      <c r="AP86" s="2">
        <v>13.7</v>
      </c>
      <c r="AQ86" s="2">
        <v>42.5</v>
      </c>
      <c r="AR86" s="2">
        <v>9.5</v>
      </c>
      <c r="AS86" s="2">
        <v>4.8</v>
      </c>
      <c r="AT86" s="2">
        <v>9.1999999999999993</v>
      </c>
      <c r="AU86" s="2">
        <v>108.5</v>
      </c>
      <c r="AV86" s="2">
        <v>29.5</v>
      </c>
      <c r="AW86" s="6">
        <v>67.7</v>
      </c>
      <c r="AX86" s="17"/>
      <c r="AY86" s="17"/>
      <c r="AZ86" s="17"/>
    </row>
    <row r="87" spans="2:52" s="15" customFormat="1">
      <c r="B87" s="206"/>
      <c r="C87" s="101">
        <v>2500.88</v>
      </c>
      <c r="D87" s="177">
        <v>244369</v>
      </c>
      <c r="E87" s="131" t="s">
        <v>331</v>
      </c>
      <c r="F87" s="133" t="s">
        <v>120</v>
      </c>
      <c r="G87" s="1">
        <v>7.3570271541817709</v>
      </c>
      <c r="H87" s="1">
        <f>G87*0.52925</f>
        <v>3.8937066213507023</v>
      </c>
      <c r="I87" s="2">
        <f t="shared" si="22"/>
        <v>38937.066213507023</v>
      </c>
      <c r="J87" s="1">
        <v>56.087120891123149</v>
      </c>
      <c r="K87" s="1">
        <f t="shared" si="23"/>
        <v>26.217363789346606</v>
      </c>
      <c r="L87" s="2">
        <f t="shared" si="24"/>
        <v>262173.63789346605</v>
      </c>
      <c r="M87" s="1">
        <v>0.41472986640078591</v>
      </c>
      <c r="N87" s="1">
        <f t="shared" si="25"/>
        <v>0.24863470220593514</v>
      </c>
      <c r="O87" s="2">
        <f t="shared" si="26"/>
        <v>2486.3470220593513</v>
      </c>
      <c r="P87" s="1">
        <v>3.6332816562324664</v>
      </c>
      <c r="Q87" s="1">
        <f t="shared" si="27"/>
        <v>2.8241861642060582</v>
      </c>
      <c r="R87" s="2">
        <f t="shared" si="28"/>
        <v>28241.861642060583</v>
      </c>
      <c r="S87" s="1">
        <v>1.5039418100536861E-2</v>
      </c>
      <c r="T87" s="1">
        <f t="shared" si="29"/>
        <v>1.1647427742141777E-2</v>
      </c>
      <c r="U87" s="2">
        <f t="shared" si="30"/>
        <v>116.47427742141777</v>
      </c>
      <c r="V87" s="1">
        <v>0.51412798853575781</v>
      </c>
      <c r="W87" s="1">
        <f t="shared" si="31"/>
        <v>0.31007058988591552</v>
      </c>
      <c r="X87" s="2">
        <f t="shared" si="32"/>
        <v>3100.7058988591552</v>
      </c>
      <c r="Y87" s="1">
        <v>12.621233944971202</v>
      </c>
      <c r="Z87" s="1">
        <f t="shared" si="33"/>
        <v>9.020395900470918</v>
      </c>
      <c r="AA87" s="2">
        <f t="shared" si="34"/>
        <v>90203.959004709177</v>
      </c>
      <c r="AB87" s="1">
        <v>0.42516924562582004</v>
      </c>
      <c r="AC87" s="1">
        <f t="shared" si="35"/>
        <v>0.31541605655997085</v>
      </c>
      <c r="AD87" s="1">
        <v>0.95672561338988193</v>
      </c>
      <c r="AE87" s="1">
        <f t="shared" si="36"/>
        <v>0.79423533521174439</v>
      </c>
      <c r="AF87" s="2">
        <f t="shared" si="37"/>
        <v>7942.353352117444</v>
      </c>
      <c r="AG87" s="1">
        <v>4.9042158639193124E-2</v>
      </c>
      <c r="AH87" s="1">
        <f t="shared" si="38"/>
        <v>2.1402978873316662E-2</v>
      </c>
      <c r="AI87" s="2">
        <f t="shared" si="39"/>
        <v>214.02978873316661</v>
      </c>
      <c r="AJ87" s="1">
        <v>4.3180000000000003E-2</v>
      </c>
      <c r="AK87" s="2">
        <v>2.2349999999999999</v>
      </c>
      <c r="AL87" s="5">
        <f t="shared" si="21"/>
        <v>22350</v>
      </c>
      <c r="AM87" s="2">
        <v>16.600000000000001</v>
      </c>
      <c r="AN87" s="2">
        <v>70.400000000000006</v>
      </c>
      <c r="AO87" s="2">
        <v>29.4</v>
      </c>
      <c r="AP87" s="2">
        <v>13.5</v>
      </c>
      <c r="AQ87" s="2">
        <v>43.8</v>
      </c>
      <c r="AR87" s="2">
        <v>10.1</v>
      </c>
      <c r="AS87" s="2">
        <v>4.5999999999999996</v>
      </c>
      <c r="AT87" s="2">
        <v>7.8</v>
      </c>
      <c r="AU87" s="2">
        <v>116.6</v>
      </c>
      <c r="AV87" s="2">
        <v>30.7</v>
      </c>
      <c r="AW87" s="6">
        <v>66.900000000000006</v>
      </c>
      <c r="AX87" s="17"/>
      <c r="AY87" s="17"/>
      <c r="AZ87" s="17"/>
    </row>
    <row r="88" spans="2:52" s="15" customFormat="1">
      <c r="B88" s="206"/>
      <c r="C88" s="101">
        <v>2501.0100000000002</v>
      </c>
      <c r="D88" s="177">
        <v>244369</v>
      </c>
      <c r="E88" s="131" t="s">
        <v>332</v>
      </c>
      <c r="F88" s="133" t="s">
        <v>121</v>
      </c>
      <c r="G88" s="1">
        <v>9.1232572292300897</v>
      </c>
      <c r="H88" s="1">
        <f>G88*0.52925</f>
        <v>4.828483888570025</v>
      </c>
      <c r="I88" s="2">
        <f t="shared" si="22"/>
        <v>48284.83888570025</v>
      </c>
      <c r="J88" s="1">
        <v>50.86162943140414</v>
      </c>
      <c r="K88" s="1">
        <f t="shared" si="23"/>
        <v>23.774760061415552</v>
      </c>
      <c r="L88" s="2">
        <f t="shared" si="24"/>
        <v>237747.60061415553</v>
      </c>
      <c r="M88" s="1">
        <v>0.4943125774462559</v>
      </c>
      <c r="N88" s="1">
        <f t="shared" si="25"/>
        <v>0.29634533330480489</v>
      </c>
      <c r="O88" s="2">
        <f t="shared" si="26"/>
        <v>2963.453333048049</v>
      </c>
      <c r="P88" s="1">
        <v>7.4611665258692543</v>
      </c>
      <c r="Q88" s="1">
        <f t="shared" si="27"/>
        <v>5.79963935222343</v>
      </c>
      <c r="R88" s="2">
        <f t="shared" si="28"/>
        <v>57996.393522234299</v>
      </c>
      <c r="S88" s="1">
        <v>1.469328548930734E-2</v>
      </c>
      <c r="T88" s="1">
        <f t="shared" si="29"/>
        <v>1.1379361880048964E-2</v>
      </c>
      <c r="U88" s="2">
        <f t="shared" si="30"/>
        <v>113.79361880048964</v>
      </c>
      <c r="V88" s="1">
        <v>0.75802290642933778</v>
      </c>
      <c r="W88" s="1">
        <f t="shared" si="31"/>
        <v>0.4571636148675336</v>
      </c>
      <c r="X88" s="2">
        <f t="shared" si="32"/>
        <v>4571.6361486753358</v>
      </c>
      <c r="Y88" s="1">
        <v>10.86159303698034</v>
      </c>
      <c r="Z88" s="1">
        <f t="shared" si="33"/>
        <v>7.7627805435298489</v>
      </c>
      <c r="AA88" s="2">
        <f t="shared" si="34"/>
        <v>77627.805435298491</v>
      </c>
      <c r="AB88" s="1">
        <v>1.1101998983049313E-4</v>
      </c>
      <c r="AC88" s="1">
        <f t="shared" si="35"/>
        <v>8.2361289655649624E-5</v>
      </c>
      <c r="AD88" s="1">
        <v>1.1157373760484774</v>
      </c>
      <c r="AE88" s="1">
        <f t="shared" si="36"/>
        <v>0.92624054010040402</v>
      </c>
      <c r="AF88" s="2">
        <f t="shared" si="37"/>
        <v>9262.40540100404</v>
      </c>
      <c r="AG88" s="1">
        <v>6.7369424147182277E-2</v>
      </c>
      <c r="AH88" s="1">
        <f t="shared" si="38"/>
        <v>2.9401364086313289E-2</v>
      </c>
      <c r="AI88" s="2">
        <f t="shared" si="39"/>
        <v>294.01364086313288</v>
      </c>
      <c r="AJ88" s="1">
        <v>5.2339999999999998E-2</v>
      </c>
      <c r="AK88" s="2">
        <v>4.83</v>
      </c>
      <c r="AL88" s="5">
        <f t="shared" si="21"/>
        <v>48300</v>
      </c>
      <c r="AM88" s="2">
        <v>28.8</v>
      </c>
      <c r="AN88" s="2">
        <v>91.3</v>
      </c>
      <c r="AO88" s="2">
        <v>37.799999999999997</v>
      </c>
      <c r="AP88" s="2">
        <v>18</v>
      </c>
      <c r="AQ88" s="2">
        <v>66.5</v>
      </c>
      <c r="AR88" s="2">
        <v>13</v>
      </c>
      <c r="AS88" s="2">
        <v>6.9</v>
      </c>
      <c r="AT88" s="2">
        <v>6</v>
      </c>
      <c r="AU88" s="2">
        <v>76.400000000000006</v>
      </c>
      <c r="AV88" s="2">
        <v>135.9</v>
      </c>
      <c r="AW88" s="6">
        <v>133.1</v>
      </c>
      <c r="AX88" s="17"/>
      <c r="AY88" s="17"/>
      <c r="AZ88" s="17"/>
    </row>
    <row r="89" spans="2:52" s="15" customFormat="1">
      <c r="B89" s="206"/>
      <c r="C89" s="101">
        <v>2501.31</v>
      </c>
      <c r="D89" s="177">
        <v>244369</v>
      </c>
      <c r="E89" s="131" t="s">
        <v>333</v>
      </c>
      <c r="F89" s="133" t="s">
        <v>122</v>
      </c>
      <c r="G89" s="1">
        <v>6.9904453713983337</v>
      </c>
      <c r="H89" s="1">
        <f t="shared" ref="H89:H92" si="40">G89*0.52925</f>
        <v>3.6996932128125679</v>
      </c>
      <c r="I89" s="2">
        <f t="shared" si="22"/>
        <v>36996.932128125678</v>
      </c>
      <c r="J89" s="1">
        <v>50.389715566373773</v>
      </c>
      <c r="K89" s="1">
        <f t="shared" si="23"/>
        <v>23.554168644345758</v>
      </c>
      <c r="L89" s="2">
        <f t="shared" si="24"/>
        <v>235541.68644345758</v>
      </c>
      <c r="M89" s="1">
        <v>0.39163130780905109</v>
      </c>
      <c r="N89" s="1">
        <f t="shared" si="25"/>
        <v>0.23478688534460421</v>
      </c>
      <c r="O89" s="2">
        <f t="shared" si="26"/>
        <v>2347.8688534460421</v>
      </c>
      <c r="P89" s="1">
        <v>2.0483512646451869</v>
      </c>
      <c r="Q89" s="1">
        <f t="shared" si="27"/>
        <v>1.5922039215213502</v>
      </c>
      <c r="R89" s="2">
        <f t="shared" si="28"/>
        <v>15922.039215213501</v>
      </c>
      <c r="S89" s="1">
        <v>1.3402041728494858E-2</v>
      </c>
      <c r="T89" s="1">
        <f t="shared" si="29"/>
        <v>1.0379345237050128E-2</v>
      </c>
      <c r="U89" s="2">
        <f t="shared" si="30"/>
        <v>103.79345237050127</v>
      </c>
      <c r="V89" s="1">
        <v>0.62878213974755526</v>
      </c>
      <c r="W89" s="1">
        <f t="shared" si="31"/>
        <v>0.37921850848175054</v>
      </c>
      <c r="X89" s="2">
        <f t="shared" si="32"/>
        <v>3792.1850848175054</v>
      </c>
      <c r="Y89" s="1">
        <v>17.278919041487548</v>
      </c>
      <c r="Z89" s="1">
        <f t="shared" si="33"/>
        <v>12.349243438951151</v>
      </c>
      <c r="AA89" s="2">
        <f t="shared" si="34"/>
        <v>123492.4343895115</v>
      </c>
      <c r="AB89" s="1">
        <v>0.61057856293174384</v>
      </c>
      <c r="AC89" s="1">
        <f t="shared" si="35"/>
        <v>0.45296381269654346</v>
      </c>
      <c r="AD89" s="1">
        <v>0.82916370843952547</v>
      </c>
      <c r="AE89" s="1">
        <f t="shared" si="36"/>
        <v>0.68833854419815643</v>
      </c>
      <c r="AF89" s="2">
        <f t="shared" si="37"/>
        <v>6883.3854419815643</v>
      </c>
      <c r="AG89" s="1">
        <v>5.3791276484576864E-2</v>
      </c>
      <c r="AH89" s="1">
        <f t="shared" si="38"/>
        <v>2.3475588883399033E-2</v>
      </c>
      <c r="AI89" s="2">
        <f t="shared" si="39"/>
        <v>234.75588883399033</v>
      </c>
      <c r="AJ89" s="1">
        <v>4.548E-2</v>
      </c>
      <c r="AK89" s="2">
        <v>0.99380000000000002</v>
      </c>
      <c r="AL89" s="5">
        <f t="shared" si="21"/>
        <v>9938</v>
      </c>
      <c r="AM89" s="2">
        <v>10.1</v>
      </c>
      <c r="AN89" s="2">
        <v>79.3</v>
      </c>
      <c r="AO89" s="2">
        <v>38.5</v>
      </c>
      <c r="AP89" s="2">
        <v>13.2</v>
      </c>
      <c r="AQ89" s="2">
        <v>42.3</v>
      </c>
      <c r="AR89" s="2">
        <v>10.1</v>
      </c>
      <c r="AS89" s="2">
        <v>4.3</v>
      </c>
      <c r="AT89" s="2">
        <v>8.5</v>
      </c>
      <c r="AU89" s="2">
        <v>188.5</v>
      </c>
      <c r="AV89" s="2">
        <v>28.6</v>
      </c>
      <c r="AW89" s="6">
        <v>76.8</v>
      </c>
      <c r="AX89" s="17"/>
      <c r="AY89" s="17"/>
      <c r="AZ89" s="17"/>
    </row>
    <row r="90" spans="2:52" s="15" customFormat="1">
      <c r="B90" s="206"/>
      <c r="C90" s="101">
        <v>2501.4</v>
      </c>
      <c r="D90" s="177">
        <v>244369</v>
      </c>
      <c r="E90" s="131" t="s">
        <v>334</v>
      </c>
      <c r="F90" s="134" t="s">
        <v>123</v>
      </c>
      <c r="G90" s="4">
        <v>8.1407903601518949</v>
      </c>
      <c r="H90" s="4">
        <f t="shared" si="40"/>
        <v>4.3085132981103902</v>
      </c>
      <c r="I90" s="2">
        <f t="shared" si="22"/>
        <v>43085.132981103903</v>
      </c>
      <c r="J90" s="4">
        <v>52.180284190213733</v>
      </c>
      <c r="K90" s="4">
        <f t="shared" si="23"/>
        <v>24.391152041873507</v>
      </c>
      <c r="L90" s="2">
        <f t="shared" si="24"/>
        <v>243911.52041873508</v>
      </c>
      <c r="M90" s="4">
        <v>0.43977232939273542</v>
      </c>
      <c r="N90" s="4">
        <f t="shared" si="25"/>
        <v>0.26364790919423881</v>
      </c>
      <c r="O90" s="2">
        <f t="shared" si="26"/>
        <v>2636.4790919423881</v>
      </c>
      <c r="P90" s="4">
        <v>2.81489995776802</v>
      </c>
      <c r="Q90" s="4">
        <f t="shared" si="27"/>
        <v>2.1880498861726596</v>
      </c>
      <c r="R90" s="2">
        <f t="shared" si="28"/>
        <v>21880.498861726595</v>
      </c>
      <c r="S90" s="4">
        <v>1.4787923197722899E-2</v>
      </c>
      <c r="T90" s="4">
        <f t="shared" si="29"/>
        <v>1.1452654999708477E-2</v>
      </c>
      <c r="U90" s="2">
        <f t="shared" si="30"/>
        <v>114.52654999708477</v>
      </c>
      <c r="V90" s="4">
        <v>0.72246287387903707</v>
      </c>
      <c r="W90" s="4">
        <f t="shared" si="31"/>
        <v>0.43571735923644722</v>
      </c>
      <c r="X90" s="2">
        <f t="shared" si="32"/>
        <v>4357.1735923644719</v>
      </c>
      <c r="Y90" s="4">
        <v>14.629339742348781</v>
      </c>
      <c r="Z90" s="4">
        <f t="shared" si="33"/>
        <v>10.455589113856675</v>
      </c>
      <c r="AA90" s="2">
        <f t="shared" si="34"/>
        <v>104555.89113856675</v>
      </c>
      <c r="AB90" s="4">
        <v>0.42185978165507448</v>
      </c>
      <c r="AC90" s="4">
        <f t="shared" si="35"/>
        <v>0.31296089761863355</v>
      </c>
      <c r="AD90" s="4">
        <v>1.0196907907725912</v>
      </c>
      <c r="AE90" s="4">
        <f t="shared" si="36"/>
        <v>0.84650650686777429</v>
      </c>
      <c r="AF90" s="2">
        <f t="shared" si="37"/>
        <v>8465.0650686777426</v>
      </c>
      <c r="AG90" s="4">
        <v>9.6800186877388048E-2</v>
      </c>
      <c r="AH90" s="4">
        <f t="shared" si="38"/>
        <v>4.2245537557029686E-2</v>
      </c>
      <c r="AI90" s="2">
        <f t="shared" si="39"/>
        <v>422.45537557029684</v>
      </c>
      <c r="AJ90" s="4">
        <v>4.8980000000000003E-2</v>
      </c>
      <c r="AK90" s="2">
        <v>1.4339999999999999</v>
      </c>
      <c r="AL90" s="5">
        <f t="shared" si="21"/>
        <v>14340</v>
      </c>
      <c r="AM90" s="2">
        <v>24.5</v>
      </c>
      <c r="AN90" s="2">
        <v>84.7</v>
      </c>
      <c r="AO90" s="2">
        <v>46.1</v>
      </c>
      <c r="AP90" s="2">
        <v>16.100000000000001</v>
      </c>
      <c r="AQ90" s="2">
        <v>53.9</v>
      </c>
      <c r="AR90" s="2">
        <v>13.1</v>
      </c>
      <c r="AS90" s="2">
        <v>5</v>
      </c>
      <c r="AT90" s="2">
        <v>9.6</v>
      </c>
      <c r="AU90" s="2">
        <v>243.6</v>
      </c>
      <c r="AV90" s="2">
        <v>59.7</v>
      </c>
      <c r="AW90" s="6">
        <v>66.3</v>
      </c>
      <c r="AX90" s="17"/>
      <c r="AY90" s="17"/>
      <c r="AZ90" s="17"/>
    </row>
    <row r="91" spans="2:52" s="15" customFormat="1">
      <c r="B91" s="206"/>
      <c r="C91" s="101">
        <v>2501.5</v>
      </c>
      <c r="D91" s="177">
        <v>244369</v>
      </c>
      <c r="E91" s="131" t="s">
        <v>335</v>
      </c>
      <c r="F91" s="134" t="s">
        <v>124</v>
      </c>
      <c r="G91" s="4">
        <v>12.423040069540956</v>
      </c>
      <c r="H91" s="4">
        <f t="shared" si="40"/>
        <v>6.5748939568045515</v>
      </c>
      <c r="I91" s="2">
        <f t="shared" si="22"/>
        <v>65748.93956804552</v>
      </c>
      <c r="J91" s="4">
        <v>56.516338774042225</v>
      </c>
      <c r="K91" s="4">
        <f t="shared" si="23"/>
        <v>26.417997396538301</v>
      </c>
      <c r="L91" s="2">
        <f t="shared" si="24"/>
        <v>264179.97396538302</v>
      </c>
      <c r="M91" s="4">
        <v>0.54900932656739942</v>
      </c>
      <c r="N91" s="4">
        <f t="shared" si="25"/>
        <v>0.32913658137042162</v>
      </c>
      <c r="O91" s="2">
        <f t="shared" si="26"/>
        <v>3291.3658137042162</v>
      </c>
      <c r="P91" s="4">
        <v>3.7949444771530083</v>
      </c>
      <c r="Q91" s="4">
        <f t="shared" si="27"/>
        <v>2.9498482915358046</v>
      </c>
      <c r="R91" s="2">
        <f t="shared" si="28"/>
        <v>29498.482915358047</v>
      </c>
      <c r="S91" s="4">
        <v>1.3836684430182893E-2</v>
      </c>
      <c r="T91" s="4">
        <f t="shared" si="29"/>
        <v>1.0715958623799444E-2</v>
      </c>
      <c r="U91" s="2">
        <f t="shared" si="30"/>
        <v>107.15958623799443</v>
      </c>
      <c r="V91" s="4">
        <v>0.73973135666197143</v>
      </c>
      <c r="W91" s="4">
        <f t="shared" si="31"/>
        <v>0.44613198120283493</v>
      </c>
      <c r="X91" s="2">
        <f t="shared" si="32"/>
        <v>4461.3198120283496</v>
      </c>
      <c r="Y91" s="4">
        <v>5.5467642785397384</v>
      </c>
      <c r="Z91" s="4">
        <f t="shared" si="33"/>
        <v>3.9642724298723508</v>
      </c>
      <c r="AA91" s="2">
        <f t="shared" si="34"/>
        <v>39642.724298723508</v>
      </c>
      <c r="AB91" s="4">
        <v>0.99919744217195583</v>
      </c>
      <c r="AC91" s="4">
        <f t="shared" si="35"/>
        <v>0.74126461444968716</v>
      </c>
      <c r="AD91" s="4">
        <v>1.3273499616307634</v>
      </c>
      <c r="AE91" s="4">
        <f t="shared" si="36"/>
        <v>1.1019128441473944</v>
      </c>
      <c r="AF91" s="2">
        <f t="shared" si="37"/>
        <v>11019.128441473944</v>
      </c>
      <c r="AG91" s="4">
        <v>5.846398381715804E-2</v>
      </c>
      <c r="AH91" s="4">
        <f t="shared" si="38"/>
        <v>2.551485181748411E-2</v>
      </c>
      <c r="AI91" s="2">
        <f t="shared" si="39"/>
        <v>255.14851817484109</v>
      </c>
      <c r="AJ91" s="4">
        <v>4.437E-2</v>
      </c>
      <c r="AK91" s="2">
        <v>1.996</v>
      </c>
      <c r="AL91" s="5">
        <f t="shared" si="21"/>
        <v>19960</v>
      </c>
      <c r="AM91" s="2">
        <v>18.5</v>
      </c>
      <c r="AN91" s="2">
        <v>160.69999999999999</v>
      </c>
      <c r="AO91" s="2">
        <v>105</v>
      </c>
      <c r="AP91" s="2">
        <v>28.8</v>
      </c>
      <c r="AQ91" s="2">
        <v>86.6</v>
      </c>
      <c r="AR91" s="2">
        <v>18.600000000000001</v>
      </c>
      <c r="AS91" s="2">
        <v>7.4</v>
      </c>
      <c r="AT91" s="2">
        <v>19.2</v>
      </c>
      <c r="AU91" s="2">
        <v>452.4</v>
      </c>
      <c r="AV91" s="2">
        <v>91.5</v>
      </c>
      <c r="AW91" s="6">
        <v>75.5</v>
      </c>
      <c r="AX91" s="17"/>
      <c r="AY91" s="17"/>
      <c r="AZ91" s="17"/>
    </row>
    <row r="92" spans="2:52" s="15" customFormat="1" ht="15.75" thickBot="1">
      <c r="B92" s="207"/>
      <c r="C92" s="104">
        <v>2501.6</v>
      </c>
      <c r="D92" s="178">
        <v>244369</v>
      </c>
      <c r="E92" s="135" t="s">
        <v>336</v>
      </c>
      <c r="F92" s="136" t="s">
        <v>125</v>
      </c>
      <c r="G92" s="7">
        <v>14.183751854261303</v>
      </c>
      <c r="H92" s="7">
        <f t="shared" si="40"/>
        <v>7.5067506688677943</v>
      </c>
      <c r="I92" s="8">
        <f t="shared" si="22"/>
        <v>75067.506688677939</v>
      </c>
      <c r="J92" s="7">
        <v>56.997074855956946</v>
      </c>
      <c r="K92" s="7">
        <f t="shared" si="23"/>
        <v>26.642712670668516</v>
      </c>
      <c r="L92" s="8">
        <f t="shared" si="24"/>
        <v>266427.12670668517</v>
      </c>
      <c r="M92" s="7">
        <v>0.55818337441827925</v>
      </c>
      <c r="N92" s="7">
        <f t="shared" si="25"/>
        <v>0.33463651479750262</v>
      </c>
      <c r="O92" s="8">
        <f t="shared" si="26"/>
        <v>3346.365147975026</v>
      </c>
      <c r="P92" s="7">
        <v>4.2714674611992844</v>
      </c>
      <c r="Q92" s="7">
        <f t="shared" si="27"/>
        <v>3.3202543722648157</v>
      </c>
      <c r="R92" s="8">
        <f t="shared" si="28"/>
        <v>33202.543722648159</v>
      </c>
      <c r="S92" s="7">
        <v>1.1308518793964432E-2</v>
      </c>
      <c r="T92" s="7">
        <f t="shared" si="29"/>
        <v>8.757995465173694E-3</v>
      </c>
      <c r="U92" s="8">
        <f t="shared" si="30"/>
        <v>87.579954651736941</v>
      </c>
      <c r="V92" s="7">
        <v>0.74727506089385454</v>
      </c>
      <c r="W92" s="7">
        <f t="shared" si="31"/>
        <v>0.45068158922508367</v>
      </c>
      <c r="X92" s="8">
        <f t="shared" si="32"/>
        <v>4506.8158922508364</v>
      </c>
      <c r="Y92" s="7">
        <v>3.2454643146654205</v>
      </c>
      <c r="Z92" s="7">
        <f t="shared" si="33"/>
        <v>2.3195333456913763</v>
      </c>
      <c r="AA92" s="8">
        <f t="shared" si="34"/>
        <v>23195.333456913762</v>
      </c>
      <c r="AB92" s="7">
        <v>1.4432975792252134</v>
      </c>
      <c r="AC92" s="7">
        <f t="shared" si="35"/>
        <v>1.0707247421240167</v>
      </c>
      <c r="AD92" s="7">
        <v>1.4438783243464954</v>
      </c>
      <c r="AE92" s="7">
        <f t="shared" si="36"/>
        <v>1.1986500297394866</v>
      </c>
      <c r="AF92" s="8">
        <f t="shared" si="37"/>
        <v>11986.500297394867</v>
      </c>
      <c r="AG92" s="7">
        <v>4.2668416828351714E-2</v>
      </c>
      <c r="AH92" s="7">
        <f t="shared" si="38"/>
        <v>1.8621350472229254E-2</v>
      </c>
      <c r="AI92" s="8">
        <f t="shared" si="39"/>
        <v>186.21350472229253</v>
      </c>
      <c r="AJ92" s="7">
        <v>4.5069999999999999E-2</v>
      </c>
      <c r="AK92" s="8">
        <v>2.5859999999999999</v>
      </c>
      <c r="AL92" s="9">
        <f t="shared" si="21"/>
        <v>25860</v>
      </c>
      <c r="AM92" s="8">
        <v>24.9</v>
      </c>
      <c r="AN92" s="8">
        <v>108.5</v>
      </c>
      <c r="AO92" s="8">
        <v>125.7</v>
      </c>
      <c r="AP92" s="8">
        <v>47.9</v>
      </c>
      <c r="AQ92" s="8">
        <v>121.6</v>
      </c>
      <c r="AR92" s="8">
        <v>17.600000000000001</v>
      </c>
      <c r="AS92" s="8">
        <v>9.3000000000000007</v>
      </c>
      <c r="AT92" s="8">
        <v>16.7</v>
      </c>
      <c r="AU92" s="8">
        <v>396.3</v>
      </c>
      <c r="AV92" s="8">
        <v>135.69999999999999</v>
      </c>
      <c r="AW92" s="10">
        <v>66.3</v>
      </c>
      <c r="AX92" s="17"/>
      <c r="AY92" s="17"/>
      <c r="AZ92" s="17"/>
    </row>
    <row r="93" spans="2:52">
      <c r="C93" s="101"/>
      <c r="D93" s="177"/>
      <c r="E93" s="3"/>
      <c r="F93" s="13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11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</sheetData>
  <mergeCells count="4">
    <mergeCell ref="A20:A35"/>
    <mergeCell ref="A62:A64"/>
    <mergeCell ref="B4:B46"/>
    <mergeCell ref="B50:B9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topLeftCell="A13" workbookViewId="0">
      <selection activeCell="E3" sqref="E3:F45"/>
    </sheetView>
  </sheetViews>
  <sheetFormatPr defaultRowHeight="15"/>
  <cols>
    <col min="1" max="1" width="9.140625" style="54"/>
    <col min="2" max="2" width="8.140625" style="54" customWidth="1"/>
    <col min="3" max="3" width="0" style="54" hidden="1" customWidth="1"/>
    <col min="4" max="4" width="11.5703125" style="95" customWidth="1"/>
    <col min="5" max="5" width="11.5703125" style="77" customWidth="1"/>
    <col min="6" max="6" width="10.28515625" style="117" customWidth="1"/>
    <col min="7" max="22" width="9.140625" style="54"/>
    <col min="23" max="23" width="12" style="54" customWidth="1"/>
    <col min="24" max="24" width="10" style="54" customWidth="1"/>
    <col min="25" max="25" width="9.140625" style="54"/>
    <col min="26" max="26" width="9.85546875" style="54" customWidth="1"/>
    <col min="27" max="16384" width="9.140625" style="54"/>
  </cols>
  <sheetData>
    <row r="1" spans="2:26" ht="15.75" thickBot="1"/>
    <row r="2" spans="2:26" ht="45" customHeight="1" thickBot="1">
      <c r="B2" s="55" t="s">
        <v>164</v>
      </c>
      <c r="C2" s="56" t="s">
        <v>165</v>
      </c>
      <c r="D2" s="108" t="s">
        <v>261</v>
      </c>
      <c r="E2" s="181" t="s">
        <v>355</v>
      </c>
      <c r="F2" s="118" t="s">
        <v>166</v>
      </c>
      <c r="G2" s="58" t="s">
        <v>167</v>
      </c>
      <c r="H2" s="58" t="s">
        <v>168</v>
      </c>
      <c r="I2" s="58" t="s">
        <v>169</v>
      </c>
      <c r="J2" s="58" t="s">
        <v>170</v>
      </c>
      <c r="K2" s="57" t="s">
        <v>171</v>
      </c>
      <c r="L2" s="57" t="s">
        <v>172</v>
      </c>
      <c r="M2" s="58" t="s">
        <v>173</v>
      </c>
      <c r="N2" s="58" t="s">
        <v>174</v>
      </c>
      <c r="O2" s="58" t="s">
        <v>175</v>
      </c>
      <c r="P2" s="58" t="s">
        <v>176</v>
      </c>
      <c r="Q2" s="58" t="s">
        <v>177</v>
      </c>
      <c r="R2" s="58" t="s">
        <v>178</v>
      </c>
      <c r="S2" s="58" t="s">
        <v>179</v>
      </c>
      <c r="T2" s="57" t="s">
        <v>180</v>
      </c>
      <c r="U2" s="57" t="s">
        <v>181</v>
      </c>
      <c r="V2" s="57" t="s">
        <v>182</v>
      </c>
      <c r="W2" s="58" t="s">
        <v>183</v>
      </c>
      <c r="X2" s="58" t="s">
        <v>184</v>
      </c>
      <c r="Y2" s="58" t="s">
        <v>185</v>
      </c>
      <c r="Z2" s="59" t="s">
        <v>186</v>
      </c>
    </row>
    <row r="3" spans="2:26">
      <c r="B3" s="211" t="s">
        <v>127</v>
      </c>
      <c r="C3" s="36">
        <v>2137.34</v>
      </c>
      <c r="D3" s="96" t="s">
        <v>264</v>
      </c>
      <c r="E3" s="96">
        <v>244369</v>
      </c>
      <c r="F3" s="119" t="s">
        <v>205</v>
      </c>
      <c r="G3" s="60">
        <v>49.32</v>
      </c>
      <c r="H3" s="60">
        <v>0.27</v>
      </c>
      <c r="I3" s="60">
        <v>1.1200000000000001</v>
      </c>
      <c r="J3" s="60">
        <v>0.19</v>
      </c>
      <c r="K3" s="61">
        <v>453</v>
      </c>
      <c r="L3" s="61">
        <v>494</v>
      </c>
      <c r="M3" s="60">
        <v>0.03</v>
      </c>
      <c r="N3" s="60">
        <v>0.2</v>
      </c>
      <c r="O3" s="60">
        <v>0.08</v>
      </c>
      <c r="P3" s="60">
        <v>8.4</v>
      </c>
      <c r="Q3" s="60">
        <v>0.12</v>
      </c>
      <c r="R3" s="60">
        <v>2.58</v>
      </c>
      <c r="S3" s="60">
        <v>2.7</v>
      </c>
      <c r="T3" s="61">
        <v>41</v>
      </c>
      <c r="U3" s="61">
        <v>1</v>
      </c>
      <c r="V3" s="61">
        <v>3</v>
      </c>
      <c r="W3" s="60">
        <v>0.23</v>
      </c>
      <c r="X3" s="60">
        <v>0.21</v>
      </c>
      <c r="Y3" s="60">
        <v>0.44</v>
      </c>
      <c r="Z3" s="62">
        <f t="shared" ref="Z3:Z23" si="0">H3*100/S3</f>
        <v>10</v>
      </c>
    </row>
    <row r="4" spans="2:26">
      <c r="B4" s="212"/>
      <c r="C4" s="3">
        <v>2137.85</v>
      </c>
      <c r="D4" s="96" t="s">
        <v>265</v>
      </c>
      <c r="E4" s="96">
        <v>244369</v>
      </c>
      <c r="F4" s="120" t="s">
        <v>138</v>
      </c>
      <c r="G4" s="63">
        <v>50.69</v>
      </c>
      <c r="H4" s="63">
        <v>0.36</v>
      </c>
      <c r="I4" s="63">
        <v>1.37</v>
      </c>
      <c r="J4" s="63">
        <v>0.21</v>
      </c>
      <c r="K4" s="64">
        <v>462</v>
      </c>
      <c r="L4" s="64">
        <v>503</v>
      </c>
      <c r="M4" s="63">
        <v>0.02</v>
      </c>
      <c r="N4" s="63">
        <v>0.2</v>
      </c>
      <c r="O4" s="63">
        <v>0.04</v>
      </c>
      <c r="P4" s="63">
        <v>5.3</v>
      </c>
      <c r="Q4" s="63">
        <v>0.15</v>
      </c>
      <c r="R4" s="63">
        <v>2.75</v>
      </c>
      <c r="S4" s="63">
        <v>2.9</v>
      </c>
      <c r="T4" s="64">
        <v>47</v>
      </c>
      <c r="U4" s="64">
        <v>1</v>
      </c>
      <c r="V4" s="64">
        <v>1</v>
      </c>
      <c r="W4" s="63">
        <v>0.15</v>
      </c>
      <c r="X4" s="63">
        <v>0.28999999999999998</v>
      </c>
      <c r="Y4" s="63">
        <v>0.44</v>
      </c>
      <c r="Z4" s="65">
        <f t="shared" si="0"/>
        <v>12.413793103448276</v>
      </c>
    </row>
    <row r="5" spans="2:26">
      <c r="B5" s="212"/>
      <c r="C5" s="3">
        <v>2138.3200000000002</v>
      </c>
      <c r="D5" s="96" t="s">
        <v>266</v>
      </c>
      <c r="E5" s="96">
        <v>244369</v>
      </c>
      <c r="F5" s="120" t="s">
        <v>206</v>
      </c>
      <c r="G5" s="63">
        <v>49.18</v>
      </c>
      <c r="H5" s="63">
        <v>0.57999999999999996</v>
      </c>
      <c r="I5" s="63">
        <v>1.38</v>
      </c>
      <c r="J5" s="63">
        <v>0.28999999999999998</v>
      </c>
      <c r="K5" s="64">
        <v>455</v>
      </c>
      <c r="L5" s="64">
        <v>496</v>
      </c>
      <c r="M5" s="63">
        <v>0.05</v>
      </c>
      <c r="N5" s="63">
        <v>0.2</v>
      </c>
      <c r="O5" s="63">
        <v>0.28999999999999998</v>
      </c>
      <c r="P5" s="63">
        <v>6.2</v>
      </c>
      <c r="Q5" s="63">
        <v>0.18</v>
      </c>
      <c r="R5" s="63">
        <v>2.7</v>
      </c>
      <c r="S5" s="63">
        <v>2.88</v>
      </c>
      <c r="T5" s="64">
        <v>48</v>
      </c>
      <c r="U5" s="64">
        <v>2</v>
      </c>
      <c r="V5" s="64">
        <v>10</v>
      </c>
      <c r="W5" s="63">
        <v>0.17</v>
      </c>
      <c r="X5" s="63">
        <v>0.33</v>
      </c>
      <c r="Y5" s="63">
        <v>0.51</v>
      </c>
      <c r="Z5" s="65">
        <f t="shared" si="0"/>
        <v>20.138888888888886</v>
      </c>
    </row>
    <row r="6" spans="2:26">
      <c r="B6" s="212"/>
      <c r="C6" s="3">
        <v>2138.7800000000002</v>
      </c>
      <c r="D6" s="96" t="s">
        <v>341</v>
      </c>
      <c r="E6" s="96">
        <v>263842</v>
      </c>
      <c r="F6" s="120" t="s">
        <v>42</v>
      </c>
      <c r="G6" s="63">
        <v>60.29</v>
      </c>
      <c r="H6" s="63">
        <v>0.37</v>
      </c>
      <c r="I6" s="63">
        <v>1.23</v>
      </c>
      <c r="J6" s="63">
        <v>0.23</v>
      </c>
      <c r="K6" s="64">
        <v>452</v>
      </c>
      <c r="L6" s="64">
        <v>497</v>
      </c>
      <c r="M6" s="63">
        <v>0.12</v>
      </c>
      <c r="N6" s="63">
        <v>0.1</v>
      </c>
      <c r="O6" s="63">
        <v>0.05</v>
      </c>
      <c r="P6" s="63">
        <v>5.8</v>
      </c>
      <c r="Q6" s="63">
        <v>0.14000000000000001</v>
      </c>
      <c r="R6" s="63">
        <v>2.73</v>
      </c>
      <c r="S6" s="63">
        <v>2.87</v>
      </c>
      <c r="T6" s="64">
        <v>43</v>
      </c>
      <c r="U6" s="64">
        <v>4</v>
      </c>
      <c r="V6" s="64">
        <v>2</v>
      </c>
      <c r="W6" s="63">
        <v>0.16</v>
      </c>
      <c r="X6" s="63">
        <v>0.35</v>
      </c>
      <c r="Y6" s="63">
        <v>0.51</v>
      </c>
      <c r="Z6" s="65">
        <f t="shared" si="0"/>
        <v>12.89198606271777</v>
      </c>
    </row>
    <row r="7" spans="2:26">
      <c r="B7" s="212"/>
      <c r="C7" s="3">
        <v>2138.84</v>
      </c>
      <c r="D7" s="96" t="s">
        <v>267</v>
      </c>
      <c r="E7" s="96">
        <v>244369</v>
      </c>
      <c r="F7" s="120" t="s">
        <v>207</v>
      </c>
      <c r="G7" s="63">
        <v>49.45</v>
      </c>
      <c r="H7" s="63">
        <v>0.43</v>
      </c>
      <c r="I7" s="63">
        <v>1.46</v>
      </c>
      <c r="J7" s="63">
        <v>0.23</v>
      </c>
      <c r="K7" s="64">
        <v>456</v>
      </c>
      <c r="L7" s="64">
        <v>497</v>
      </c>
      <c r="M7" s="63">
        <v>0.03</v>
      </c>
      <c r="N7" s="63">
        <v>0.2</v>
      </c>
      <c r="O7" s="63">
        <v>0.08</v>
      </c>
      <c r="P7" s="63">
        <v>7.3</v>
      </c>
      <c r="Q7" s="63">
        <v>0.16</v>
      </c>
      <c r="R7" s="63">
        <v>3</v>
      </c>
      <c r="S7" s="63">
        <v>3.16</v>
      </c>
      <c r="T7" s="64">
        <v>46</v>
      </c>
      <c r="U7" s="64">
        <v>1</v>
      </c>
      <c r="V7" s="64">
        <v>3</v>
      </c>
      <c r="W7" s="63">
        <v>0.2</v>
      </c>
      <c r="X7" s="63">
        <v>0.31</v>
      </c>
      <c r="Y7" s="63">
        <v>0.51</v>
      </c>
      <c r="Z7" s="65">
        <f t="shared" si="0"/>
        <v>13.60759493670886</v>
      </c>
    </row>
    <row r="8" spans="2:26">
      <c r="B8" s="212"/>
      <c r="C8" s="3">
        <v>2139.02</v>
      </c>
      <c r="D8" s="96" t="s">
        <v>340</v>
      </c>
      <c r="E8" s="96">
        <v>263842</v>
      </c>
      <c r="F8" s="120" t="s">
        <v>44</v>
      </c>
      <c r="G8" s="63">
        <v>59.63</v>
      </c>
      <c r="H8" s="63">
        <v>0.41</v>
      </c>
      <c r="I8" s="63">
        <v>1.1499999999999999</v>
      </c>
      <c r="J8" s="63">
        <v>0.26</v>
      </c>
      <c r="K8" s="64">
        <v>451</v>
      </c>
      <c r="L8" s="64">
        <v>496</v>
      </c>
      <c r="M8" s="63">
        <v>0.05</v>
      </c>
      <c r="N8" s="63">
        <v>0.2</v>
      </c>
      <c r="O8" s="63">
        <v>0.04</v>
      </c>
      <c r="P8" s="63">
        <v>5.4</v>
      </c>
      <c r="Q8" s="63">
        <v>0.14000000000000001</v>
      </c>
      <c r="R8" s="63">
        <v>2.68</v>
      </c>
      <c r="S8" s="63">
        <v>2.82</v>
      </c>
      <c r="T8" s="64">
        <v>41</v>
      </c>
      <c r="U8" s="64">
        <v>2</v>
      </c>
      <c r="V8" s="64">
        <v>1</v>
      </c>
      <c r="W8" s="63">
        <v>0.15</v>
      </c>
      <c r="X8" s="63">
        <v>0.33</v>
      </c>
      <c r="Y8" s="63">
        <v>0.48</v>
      </c>
      <c r="Z8" s="65">
        <f t="shared" si="0"/>
        <v>14.539007092198583</v>
      </c>
    </row>
    <row r="9" spans="2:26">
      <c r="B9" s="212"/>
      <c r="C9" s="3">
        <v>2139.34</v>
      </c>
      <c r="D9" s="96" t="s">
        <v>268</v>
      </c>
      <c r="E9" s="96">
        <v>244369</v>
      </c>
      <c r="F9" s="120" t="s">
        <v>139</v>
      </c>
      <c r="G9" s="63">
        <v>50.34</v>
      </c>
      <c r="H9" s="63">
        <v>0.53</v>
      </c>
      <c r="I9" s="63">
        <v>1.51</v>
      </c>
      <c r="J9" s="63">
        <v>0.26</v>
      </c>
      <c r="K9" s="64">
        <v>462</v>
      </c>
      <c r="L9" s="64">
        <v>503</v>
      </c>
      <c r="M9" s="63">
        <v>0.01</v>
      </c>
      <c r="N9" s="63">
        <v>0.4</v>
      </c>
      <c r="O9" s="63">
        <v>0.02</v>
      </c>
      <c r="P9" s="63">
        <v>5.3</v>
      </c>
      <c r="Q9" s="63">
        <v>0.18</v>
      </c>
      <c r="R9" s="63">
        <v>3.06</v>
      </c>
      <c r="S9" s="63">
        <v>3.24</v>
      </c>
      <c r="T9" s="64">
        <v>47</v>
      </c>
      <c r="U9" s="64">
        <v>0</v>
      </c>
      <c r="V9" s="64">
        <v>1</v>
      </c>
      <c r="W9" s="63">
        <v>0.15</v>
      </c>
      <c r="X9" s="63">
        <v>0.42</v>
      </c>
      <c r="Y9" s="63">
        <v>0.56999999999999995</v>
      </c>
      <c r="Z9" s="65">
        <f t="shared" si="0"/>
        <v>16.358024691358022</v>
      </c>
    </row>
    <row r="10" spans="2:26">
      <c r="B10" s="212"/>
      <c r="C10" s="3">
        <v>2139.6</v>
      </c>
      <c r="D10" s="96" t="s">
        <v>342</v>
      </c>
      <c r="E10" s="96">
        <v>263842</v>
      </c>
      <c r="F10" s="120" t="s">
        <v>46</v>
      </c>
      <c r="G10" s="63">
        <v>60.49</v>
      </c>
      <c r="H10" s="63">
        <v>0.36</v>
      </c>
      <c r="I10" s="63">
        <v>1.24</v>
      </c>
      <c r="J10" s="63">
        <v>0.23</v>
      </c>
      <c r="K10" s="64">
        <v>458</v>
      </c>
      <c r="L10" s="64">
        <v>503</v>
      </c>
      <c r="M10" s="63">
        <v>0.04</v>
      </c>
      <c r="N10" s="63">
        <v>0.3</v>
      </c>
      <c r="O10" s="63">
        <v>0.04</v>
      </c>
      <c r="P10" s="63">
        <v>5.4</v>
      </c>
      <c r="Q10" s="63">
        <v>0.14000000000000001</v>
      </c>
      <c r="R10" s="63">
        <v>2</v>
      </c>
      <c r="S10" s="63">
        <v>2.14</v>
      </c>
      <c r="T10" s="64">
        <v>58</v>
      </c>
      <c r="U10" s="64">
        <v>2</v>
      </c>
      <c r="V10" s="64">
        <v>2</v>
      </c>
      <c r="W10" s="63">
        <v>0.15</v>
      </c>
      <c r="X10" s="63">
        <v>0.65</v>
      </c>
      <c r="Y10" s="63">
        <v>0.81</v>
      </c>
      <c r="Z10" s="65">
        <f t="shared" si="0"/>
        <v>16.822429906542055</v>
      </c>
    </row>
    <row r="11" spans="2:26">
      <c r="B11" s="212"/>
      <c r="C11" s="3">
        <v>2139.84</v>
      </c>
      <c r="D11" s="96" t="s">
        <v>269</v>
      </c>
      <c r="E11" s="96">
        <v>244369</v>
      </c>
      <c r="F11" s="120" t="s">
        <v>208</v>
      </c>
      <c r="G11" s="63">
        <v>50.22</v>
      </c>
      <c r="H11" s="63">
        <v>0.5</v>
      </c>
      <c r="I11" s="63">
        <v>1.43</v>
      </c>
      <c r="J11" s="63">
        <v>0.26</v>
      </c>
      <c r="K11" s="64">
        <v>456</v>
      </c>
      <c r="L11" s="64">
        <v>497</v>
      </c>
      <c r="M11" s="63">
        <v>0.04</v>
      </c>
      <c r="N11" s="63">
        <v>0.2</v>
      </c>
      <c r="O11" s="63">
        <v>0.13</v>
      </c>
      <c r="P11" s="63">
        <v>9.6999999999999993</v>
      </c>
      <c r="Q11" s="63">
        <v>0.17</v>
      </c>
      <c r="R11" s="63">
        <v>2.54</v>
      </c>
      <c r="S11" s="63">
        <v>2.71</v>
      </c>
      <c r="T11" s="64">
        <v>53</v>
      </c>
      <c r="U11" s="64">
        <v>1</v>
      </c>
      <c r="V11" s="64">
        <v>5</v>
      </c>
      <c r="W11" s="63">
        <v>0.27</v>
      </c>
      <c r="X11" s="63">
        <v>0.59</v>
      </c>
      <c r="Y11" s="63">
        <v>0.86</v>
      </c>
      <c r="Z11" s="65">
        <f t="shared" si="0"/>
        <v>18.450184501845019</v>
      </c>
    </row>
    <row r="12" spans="2:26">
      <c r="B12" s="212"/>
      <c r="C12" s="3">
        <v>2140</v>
      </c>
      <c r="D12" s="96" t="s">
        <v>343</v>
      </c>
      <c r="E12" s="96">
        <v>263842</v>
      </c>
      <c r="F12" s="120" t="s">
        <v>48</v>
      </c>
      <c r="G12" s="63">
        <v>59.58</v>
      </c>
      <c r="H12" s="63">
        <v>0.63</v>
      </c>
      <c r="I12" s="63">
        <v>1.45</v>
      </c>
      <c r="J12" s="63">
        <v>0.3</v>
      </c>
      <c r="K12" s="64">
        <v>454</v>
      </c>
      <c r="L12" s="64">
        <v>499</v>
      </c>
      <c r="M12" s="63">
        <v>0.05</v>
      </c>
      <c r="N12" s="63">
        <v>0.4</v>
      </c>
      <c r="O12" s="63">
        <v>0.08</v>
      </c>
      <c r="P12" s="63">
        <v>5</v>
      </c>
      <c r="Q12" s="63">
        <v>0.19</v>
      </c>
      <c r="R12" s="63">
        <v>2.96</v>
      </c>
      <c r="S12" s="63">
        <v>3.15</v>
      </c>
      <c r="T12" s="64">
        <v>46</v>
      </c>
      <c r="U12" s="64">
        <v>2</v>
      </c>
      <c r="V12" s="64">
        <v>3</v>
      </c>
      <c r="W12" s="63">
        <v>0.14000000000000001</v>
      </c>
      <c r="X12" s="63">
        <v>0.34</v>
      </c>
      <c r="Y12" s="63">
        <v>0.48</v>
      </c>
      <c r="Z12" s="65">
        <f t="shared" si="0"/>
        <v>20</v>
      </c>
    </row>
    <row r="13" spans="2:26">
      <c r="B13" s="212"/>
      <c r="C13" s="3">
        <v>2140.1999999999998</v>
      </c>
      <c r="D13" s="96" t="s">
        <v>270</v>
      </c>
      <c r="E13" s="96">
        <v>244369</v>
      </c>
      <c r="F13" s="120" t="s">
        <v>209</v>
      </c>
      <c r="G13" s="63">
        <v>49.12</v>
      </c>
      <c r="H13" s="63">
        <v>0.49</v>
      </c>
      <c r="I13" s="63">
        <v>1.42</v>
      </c>
      <c r="J13" s="63">
        <v>0.26</v>
      </c>
      <c r="K13" s="64">
        <v>455</v>
      </c>
      <c r="L13" s="64">
        <v>496</v>
      </c>
      <c r="M13" s="63">
        <v>0.02</v>
      </c>
      <c r="N13" s="63">
        <v>0.2</v>
      </c>
      <c r="O13" s="63">
        <v>0.03</v>
      </c>
      <c r="P13" s="63">
        <v>4.4000000000000004</v>
      </c>
      <c r="Q13" s="63">
        <v>0.16</v>
      </c>
      <c r="R13" s="63">
        <v>3.11</v>
      </c>
      <c r="S13" s="63">
        <v>3.27</v>
      </c>
      <c r="T13" s="64">
        <v>43</v>
      </c>
      <c r="U13" s="64">
        <v>1</v>
      </c>
      <c r="V13" s="64">
        <v>1</v>
      </c>
      <c r="W13" s="63">
        <v>0.12</v>
      </c>
      <c r="X13" s="63">
        <v>0.23</v>
      </c>
      <c r="Y13" s="63">
        <v>0.35</v>
      </c>
      <c r="Z13" s="65">
        <f t="shared" si="0"/>
        <v>14.984709480122325</v>
      </c>
    </row>
    <row r="14" spans="2:26">
      <c r="B14" s="212"/>
      <c r="C14" s="3">
        <v>2140.4</v>
      </c>
      <c r="D14" s="96" t="s">
        <v>271</v>
      </c>
      <c r="E14" s="96">
        <v>244369</v>
      </c>
      <c r="F14" s="120" t="s">
        <v>140</v>
      </c>
      <c r="G14" s="63">
        <v>51.38</v>
      </c>
      <c r="H14" s="63">
        <v>0.48</v>
      </c>
      <c r="I14" s="63">
        <v>1.51</v>
      </c>
      <c r="J14" s="63">
        <v>0.24</v>
      </c>
      <c r="K14" s="64">
        <v>457</v>
      </c>
      <c r="L14" s="64">
        <v>498</v>
      </c>
      <c r="M14" s="63">
        <v>0.01</v>
      </c>
      <c r="N14" s="63">
        <v>0.1</v>
      </c>
      <c r="O14" s="63">
        <v>0.04</v>
      </c>
      <c r="P14" s="63">
        <v>4.5</v>
      </c>
      <c r="Q14" s="63">
        <v>0.17</v>
      </c>
      <c r="R14" s="63">
        <v>2.9</v>
      </c>
      <c r="S14" s="63">
        <v>3.07</v>
      </c>
      <c r="T14" s="64">
        <v>49</v>
      </c>
      <c r="U14" s="64">
        <v>0</v>
      </c>
      <c r="V14" s="64">
        <v>1</v>
      </c>
      <c r="W14" s="63">
        <v>0.12</v>
      </c>
      <c r="X14" s="63">
        <v>0.32</v>
      </c>
      <c r="Y14" s="63">
        <v>0.45</v>
      </c>
      <c r="Z14" s="65">
        <f t="shared" si="0"/>
        <v>15.635179153094464</v>
      </c>
    </row>
    <row r="15" spans="2:26">
      <c r="B15" s="212"/>
      <c r="C15" s="3">
        <v>2140.5</v>
      </c>
      <c r="D15" s="96" t="s">
        <v>272</v>
      </c>
      <c r="E15" s="96">
        <v>244369</v>
      </c>
      <c r="F15" s="120" t="s">
        <v>210</v>
      </c>
      <c r="G15" s="63">
        <v>50.38</v>
      </c>
      <c r="H15" s="63">
        <v>0.51</v>
      </c>
      <c r="I15" s="63">
        <v>1.22</v>
      </c>
      <c r="J15" s="63">
        <v>0.28999999999999998</v>
      </c>
      <c r="K15" s="64">
        <v>451</v>
      </c>
      <c r="L15" s="64">
        <v>492</v>
      </c>
      <c r="M15" s="63">
        <v>0.02</v>
      </c>
      <c r="N15" s="63">
        <v>0.2</v>
      </c>
      <c r="O15" s="63">
        <v>0.06</v>
      </c>
      <c r="P15" s="63">
        <v>6.6</v>
      </c>
      <c r="Q15" s="63">
        <v>0.15</v>
      </c>
      <c r="R15" s="63">
        <v>2.5499999999999998</v>
      </c>
      <c r="S15" s="63">
        <v>2.7</v>
      </c>
      <c r="T15" s="64">
        <v>45</v>
      </c>
      <c r="U15" s="64">
        <v>1</v>
      </c>
      <c r="V15" s="64">
        <v>2</v>
      </c>
      <c r="W15" s="63">
        <v>0.18</v>
      </c>
      <c r="X15" s="63">
        <v>0.42</v>
      </c>
      <c r="Y15" s="63">
        <v>0.6</v>
      </c>
      <c r="Z15" s="65">
        <f t="shared" si="0"/>
        <v>18.888888888888889</v>
      </c>
    </row>
    <row r="16" spans="2:26">
      <c r="B16" s="212"/>
      <c r="C16" s="3">
        <v>2140.6</v>
      </c>
      <c r="D16" s="96" t="s">
        <v>273</v>
      </c>
      <c r="E16" s="96">
        <v>244369</v>
      </c>
      <c r="F16" s="120" t="s">
        <v>141</v>
      </c>
      <c r="G16" s="63">
        <v>49.3</v>
      </c>
      <c r="H16" s="63">
        <v>0.53</v>
      </c>
      <c r="I16" s="63">
        <v>1.58</v>
      </c>
      <c r="J16" s="63">
        <v>0.25</v>
      </c>
      <c r="K16" s="64">
        <v>456</v>
      </c>
      <c r="L16" s="64">
        <v>497</v>
      </c>
      <c r="M16" s="63">
        <v>0.09</v>
      </c>
      <c r="N16" s="63">
        <v>0.2</v>
      </c>
      <c r="O16" s="63">
        <v>0.15</v>
      </c>
      <c r="P16" s="63">
        <v>6.5</v>
      </c>
      <c r="Q16" s="63">
        <v>0.19</v>
      </c>
      <c r="R16" s="63">
        <v>2.82</v>
      </c>
      <c r="S16" s="63">
        <v>3.01</v>
      </c>
      <c r="T16" s="64">
        <v>52</v>
      </c>
      <c r="U16" s="64">
        <v>3</v>
      </c>
      <c r="V16" s="64">
        <v>5</v>
      </c>
      <c r="W16" s="63">
        <v>0.18</v>
      </c>
      <c r="X16" s="63">
        <v>0.41</v>
      </c>
      <c r="Y16" s="63">
        <v>0.59</v>
      </c>
      <c r="Z16" s="65">
        <f t="shared" si="0"/>
        <v>17.607973421926911</v>
      </c>
    </row>
    <row r="17" spans="1:26">
      <c r="B17" s="212"/>
      <c r="C17" s="3">
        <v>2140.6999999999998</v>
      </c>
      <c r="D17" s="96" t="s">
        <v>274</v>
      </c>
      <c r="E17" s="96">
        <v>244369</v>
      </c>
      <c r="F17" s="120" t="s">
        <v>211</v>
      </c>
      <c r="G17" s="63">
        <v>49.71</v>
      </c>
      <c r="H17" s="63">
        <v>0.8</v>
      </c>
      <c r="I17" s="63">
        <v>1.78</v>
      </c>
      <c r="J17" s="63">
        <v>0.31</v>
      </c>
      <c r="K17" s="64">
        <v>456</v>
      </c>
      <c r="L17" s="64">
        <v>497</v>
      </c>
      <c r="M17" s="63">
        <v>0.05</v>
      </c>
      <c r="N17" s="63">
        <v>0.2</v>
      </c>
      <c r="O17" s="63">
        <v>0.2</v>
      </c>
      <c r="P17" s="63">
        <v>6.7</v>
      </c>
      <c r="Q17" s="63">
        <v>0.23</v>
      </c>
      <c r="R17" s="63">
        <v>2.95</v>
      </c>
      <c r="S17" s="63">
        <v>3.18</v>
      </c>
      <c r="T17" s="64">
        <v>56</v>
      </c>
      <c r="U17" s="64">
        <v>2</v>
      </c>
      <c r="V17" s="64">
        <v>6</v>
      </c>
      <c r="W17" s="63">
        <v>0.19</v>
      </c>
      <c r="X17" s="63">
        <v>0.44</v>
      </c>
      <c r="Y17" s="63">
        <v>0.63</v>
      </c>
      <c r="Z17" s="65">
        <f t="shared" si="0"/>
        <v>25.157232704402514</v>
      </c>
    </row>
    <row r="18" spans="1:26">
      <c r="B18" s="212"/>
      <c r="C18" s="3">
        <v>2140.8000000000002</v>
      </c>
      <c r="D18" s="96" t="s">
        <v>275</v>
      </c>
      <c r="E18" s="96">
        <v>244369</v>
      </c>
      <c r="F18" s="120" t="s">
        <v>142</v>
      </c>
      <c r="G18" s="63">
        <v>50.25</v>
      </c>
      <c r="H18" s="63">
        <v>0.84</v>
      </c>
      <c r="I18" s="63">
        <v>1.64</v>
      </c>
      <c r="J18" s="63">
        <v>0.34</v>
      </c>
      <c r="K18" s="64">
        <v>457</v>
      </c>
      <c r="L18" s="64">
        <v>498</v>
      </c>
      <c r="M18" s="63">
        <v>0.04</v>
      </c>
      <c r="N18" s="63">
        <v>0.3</v>
      </c>
      <c r="O18" s="63">
        <v>0.09</v>
      </c>
      <c r="P18" s="63">
        <v>7</v>
      </c>
      <c r="Q18" s="63">
        <v>0.22</v>
      </c>
      <c r="R18" s="63">
        <v>2.86</v>
      </c>
      <c r="S18" s="63">
        <v>3.08</v>
      </c>
      <c r="T18" s="64">
        <v>53</v>
      </c>
      <c r="U18" s="64">
        <v>1</v>
      </c>
      <c r="V18" s="64">
        <v>3</v>
      </c>
      <c r="W18" s="63">
        <v>0.2</v>
      </c>
      <c r="X18" s="63">
        <v>0.45</v>
      </c>
      <c r="Y18" s="63">
        <v>0.65</v>
      </c>
      <c r="Z18" s="65">
        <f t="shared" si="0"/>
        <v>27.272727272727273</v>
      </c>
    </row>
    <row r="19" spans="1:26">
      <c r="A19" s="214" t="s">
        <v>225</v>
      </c>
      <c r="B19" s="212"/>
      <c r="C19" s="3">
        <v>2140.9</v>
      </c>
      <c r="D19" s="96" t="s">
        <v>276</v>
      </c>
      <c r="E19" s="96">
        <v>244369</v>
      </c>
      <c r="F19" s="120" t="s">
        <v>212</v>
      </c>
      <c r="G19" s="63">
        <v>50.36</v>
      </c>
      <c r="H19" s="63">
        <v>1</v>
      </c>
      <c r="I19" s="63">
        <v>2.21</v>
      </c>
      <c r="J19" s="63">
        <v>0.31</v>
      </c>
      <c r="K19" s="64">
        <v>461</v>
      </c>
      <c r="L19" s="64">
        <v>502</v>
      </c>
      <c r="M19" s="63">
        <v>0.05</v>
      </c>
      <c r="N19" s="63">
        <v>0.2</v>
      </c>
      <c r="O19" s="63">
        <v>0.18</v>
      </c>
      <c r="P19" s="63">
        <v>7.3</v>
      </c>
      <c r="Q19" s="63">
        <v>0.28000000000000003</v>
      </c>
      <c r="R19" s="63">
        <v>3.46</v>
      </c>
      <c r="S19" s="63">
        <v>3.74</v>
      </c>
      <c r="T19" s="64">
        <v>59</v>
      </c>
      <c r="U19" s="64">
        <v>1</v>
      </c>
      <c r="V19" s="64">
        <v>5</v>
      </c>
      <c r="W19" s="63">
        <v>0.2</v>
      </c>
      <c r="X19" s="63">
        <v>0.5</v>
      </c>
      <c r="Y19" s="63">
        <v>0.7</v>
      </c>
      <c r="Z19" s="65">
        <f t="shared" si="0"/>
        <v>26.737967914438499</v>
      </c>
    </row>
    <row r="20" spans="1:26">
      <c r="A20" s="214"/>
      <c r="B20" s="212"/>
      <c r="C20" s="3">
        <v>2141</v>
      </c>
      <c r="D20" s="96" t="s">
        <v>277</v>
      </c>
      <c r="E20" s="96">
        <v>244369</v>
      </c>
      <c r="F20" s="120" t="s">
        <v>143</v>
      </c>
      <c r="G20" s="63">
        <v>50.7</v>
      </c>
      <c r="H20" s="63">
        <v>0.95</v>
      </c>
      <c r="I20" s="63">
        <v>2.2200000000000002</v>
      </c>
      <c r="J20" s="63">
        <v>0.3</v>
      </c>
      <c r="K20" s="64">
        <v>461</v>
      </c>
      <c r="L20" s="64">
        <v>502</v>
      </c>
      <c r="M20" s="63">
        <v>0.03</v>
      </c>
      <c r="N20" s="63">
        <v>0.3</v>
      </c>
      <c r="O20" s="63">
        <v>7.0000000000000007E-2</v>
      </c>
      <c r="P20" s="63">
        <v>6.1</v>
      </c>
      <c r="Q20" s="63">
        <v>0.27</v>
      </c>
      <c r="R20" s="63">
        <v>3.55</v>
      </c>
      <c r="S20" s="63">
        <v>3.82</v>
      </c>
      <c r="T20" s="64">
        <v>58</v>
      </c>
      <c r="U20" s="64">
        <v>1</v>
      </c>
      <c r="V20" s="64">
        <v>2</v>
      </c>
      <c r="W20" s="63">
        <v>0.17</v>
      </c>
      <c r="X20" s="63">
        <v>0.51</v>
      </c>
      <c r="Y20" s="63">
        <v>0.68</v>
      </c>
      <c r="Z20" s="65">
        <f t="shared" si="0"/>
        <v>24.869109947643981</v>
      </c>
    </row>
    <row r="21" spans="1:26">
      <c r="A21" s="214"/>
      <c r="B21" s="212"/>
      <c r="C21" s="3">
        <v>2141.0300000000002</v>
      </c>
      <c r="D21" s="96" t="s">
        <v>278</v>
      </c>
      <c r="E21" s="96">
        <v>244369</v>
      </c>
      <c r="F21" s="120" t="s">
        <v>213</v>
      </c>
      <c r="G21" s="63">
        <v>50.39</v>
      </c>
      <c r="H21" s="63">
        <v>0.91</v>
      </c>
      <c r="I21" s="63">
        <v>2.0299999999999998</v>
      </c>
      <c r="J21" s="63">
        <v>0.31</v>
      </c>
      <c r="K21" s="64">
        <v>459</v>
      </c>
      <c r="L21" s="64">
        <v>500</v>
      </c>
      <c r="M21" s="63">
        <v>0.02</v>
      </c>
      <c r="N21" s="63">
        <v>0.2</v>
      </c>
      <c r="O21" s="63">
        <v>0.05</v>
      </c>
      <c r="P21" s="63">
        <v>6.1</v>
      </c>
      <c r="Q21" s="63">
        <v>0.25</v>
      </c>
      <c r="R21" s="63">
        <v>3.02</v>
      </c>
      <c r="S21" s="63">
        <v>3.27</v>
      </c>
      <c r="T21" s="64">
        <v>62</v>
      </c>
      <c r="U21" s="64">
        <v>1</v>
      </c>
      <c r="V21" s="64">
        <v>2</v>
      </c>
      <c r="W21" s="63">
        <v>0.17</v>
      </c>
      <c r="X21" s="63">
        <v>0.54</v>
      </c>
      <c r="Y21" s="63">
        <v>0.71</v>
      </c>
      <c r="Z21" s="65">
        <f t="shared" si="0"/>
        <v>27.828746177370032</v>
      </c>
    </row>
    <row r="22" spans="1:26">
      <c r="A22" s="214"/>
      <c r="B22" s="212"/>
      <c r="C22" s="3">
        <v>2141.14</v>
      </c>
      <c r="D22" s="96" t="s">
        <v>279</v>
      </c>
      <c r="E22" s="96">
        <v>244369</v>
      </c>
      <c r="F22" s="120" t="s">
        <v>144</v>
      </c>
      <c r="G22" s="63">
        <v>50.8</v>
      </c>
      <c r="H22" s="63">
        <v>0.83</v>
      </c>
      <c r="I22" s="63">
        <v>1.73</v>
      </c>
      <c r="J22" s="63">
        <v>0.33</v>
      </c>
      <c r="K22" s="64">
        <v>457</v>
      </c>
      <c r="L22" s="64">
        <v>498</v>
      </c>
      <c r="M22" s="63">
        <v>0.05</v>
      </c>
      <c r="N22" s="63">
        <v>0.3</v>
      </c>
      <c r="O22" s="63">
        <v>0.03</v>
      </c>
      <c r="P22" s="63">
        <v>5.0999999999999996</v>
      </c>
      <c r="Q22" s="63">
        <v>0.22</v>
      </c>
      <c r="R22" s="63">
        <v>3.01</v>
      </c>
      <c r="S22" s="63">
        <v>3.23</v>
      </c>
      <c r="T22" s="64">
        <v>54</v>
      </c>
      <c r="U22" s="64">
        <v>2</v>
      </c>
      <c r="V22" s="64">
        <v>1</v>
      </c>
      <c r="W22" s="63">
        <v>0.15</v>
      </c>
      <c r="X22" s="63">
        <v>0.28999999999999998</v>
      </c>
      <c r="Y22" s="63">
        <v>0.43</v>
      </c>
      <c r="Z22" s="65">
        <f t="shared" si="0"/>
        <v>25.696594427244584</v>
      </c>
    </row>
    <row r="23" spans="1:26">
      <c r="A23" s="214"/>
      <c r="B23" s="212"/>
      <c r="C23" s="3">
        <v>2141.3200000000002</v>
      </c>
      <c r="D23" s="96" t="s">
        <v>280</v>
      </c>
      <c r="E23" s="96">
        <v>244369</v>
      </c>
      <c r="F23" s="120" t="s">
        <v>214</v>
      </c>
      <c r="G23" s="63">
        <v>50.19</v>
      </c>
      <c r="H23" s="63">
        <v>0.96</v>
      </c>
      <c r="I23" s="63">
        <v>1.67</v>
      </c>
      <c r="J23" s="63">
        <v>0.36</v>
      </c>
      <c r="K23" s="64">
        <v>454</v>
      </c>
      <c r="L23" s="64">
        <v>495</v>
      </c>
      <c r="M23" s="63">
        <v>0.04</v>
      </c>
      <c r="N23" s="63">
        <v>0.3</v>
      </c>
      <c r="O23" s="63">
        <v>0.09</v>
      </c>
      <c r="P23" s="63">
        <v>7.3</v>
      </c>
      <c r="Q23" s="63">
        <v>0.23</v>
      </c>
      <c r="R23" s="63">
        <v>2.85</v>
      </c>
      <c r="S23" s="63">
        <v>3.08</v>
      </c>
      <c r="T23" s="64">
        <v>54</v>
      </c>
      <c r="U23" s="64">
        <v>1</v>
      </c>
      <c r="V23" s="64">
        <v>3</v>
      </c>
      <c r="W23" s="63">
        <v>0.21</v>
      </c>
      <c r="X23" s="63">
        <v>0.39</v>
      </c>
      <c r="Y23" s="63">
        <v>0.59</v>
      </c>
      <c r="Z23" s="65">
        <f t="shared" si="0"/>
        <v>31.168831168831169</v>
      </c>
    </row>
    <row r="24" spans="1:26">
      <c r="A24" s="214"/>
      <c r="B24" s="212"/>
      <c r="C24" s="3">
        <v>2141.4</v>
      </c>
      <c r="D24" s="96" t="s">
        <v>281</v>
      </c>
      <c r="E24" s="96">
        <v>244369</v>
      </c>
      <c r="F24" s="120" t="s">
        <v>215</v>
      </c>
      <c r="G24" s="63">
        <v>50.05</v>
      </c>
      <c r="H24" s="63">
        <v>0.84</v>
      </c>
      <c r="I24" s="63">
        <v>1.52</v>
      </c>
      <c r="J24" s="63">
        <v>0.36</v>
      </c>
      <c r="K24" s="64">
        <v>454</v>
      </c>
      <c r="L24" s="64">
        <v>495</v>
      </c>
      <c r="M24" s="63">
        <v>0.06</v>
      </c>
      <c r="N24" s="63">
        <v>0.4</v>
      </c>
      <c r="O24" s="63">
        <v>0.15</v>
      </c>
      <c r="P24" s="63">
        <v>9.5</v>
      </c>
      <c r="Q24" s="63">
        <v>0.21</v>
      </c>
      <c r="R24" s="63">
        <v>2.67</v>
      </c>
      <c r="S24" s="63">
        <v>2.88</v>
      </c>
      <c r="T24" s="64">
        <v>53</v>
      </c>
      <c r="U24" s="64">
        <v>2</v>
      </c>
      <c r="V24" s="64">
        <v>5</v>
      </c>
      <c r="W24" s="63">
        <v>0.27</v>
      </c>
      <c r="X24" s="63">
        <v>0.55000000000000004</v>
      </c>
      <c r="Y24" s="63">
        <v>0.82</v>
      </c>
      <c r="Z24" s="65">
        <f t="shared" ref="Z24:Z45" si="1">H24*100/S24</f>
        <v>29.166666666666668</v>
      </c>
    </row>
    <row r="25" spans="1:26">
      <c r="A25" s="214"/>
      <c r="B25" s="212"/>
      <c r="C25" s="3">
        <v>2141.5</v>
      </c>
      <c r="D25" s="96" t="s">
        <v>282</v>
      </c>
      <c r="E25" s="96">
        <v>244369</v>
      </c>
      <c r="F25" s="120" t="s">
        <v>145</v>
      </c>
      <c r="G25" s="63">
        <v>49.91</v>
      </c>
      <c r="H25" s="63">
        <v>0.63</v>
      </c>
      <c r="I25" s="63">
        <v>2.3199999999999998</v>
      </c>
      <c r="J25" s="63">
        <v>0.21</v>
      </c>
      <c r="K25" s="64">
        <v>463</v>
      </c>
      <c r="L25" s="64">
        <v>504</v>
      </c>
      <c r="M25" s="63">
        <v>0.02</v>
      </c>
      <c r="N25" s="63">
        <v>0.3</v>
      </c>
      <c r="O25" s="63">
        <v>0.04</v>
      </c>
      <c r="P25" s="63">
        <v>5.5</v>
      </c>
      <c r="Q25" s="63">
        <v>0.25</v>
      </c>
      <c r="R25" s="63">
        <v>3.92</v>
      </c>
      <c r="S25" s="63">
        <v>4.17</v>
      </c>
      <c r="T25" s="64">
        <v>56</v>
      </c>
      <c r="U25" s="64">
        <v>0</v>
      </c>
      <c r="V25" s="64">
        <v>1</v>
      </c>
      <c r="W25" s="63">
        <v>0.16</v>
      </c>
      <c r="X25" s="63">
        <v>0.24</v>
      </c>
      <c r="Y25" s="63">
        <v>0.4</v>
      </c>
      <c r="Z25" s="65">
        <f t="shared" si="1"/>
        <v>15.107913669064748</v>
      </c>
    </row>
    <row r="26" spans="1:26">
      <c r="A26" s="214"/>
      <c r="B26" s="212"/>
      <c r="C26" s="3">
        <v>2141.6</v>
      </c>
      <c r="D26" s="96" t="s">
        <v>283</v>
      </c>
      <c r="E26" s="96">
        <v>244369</v>
      </c>
      <c r="F26" s="120" t="s">
        <v>146</v>
      </c>
      <c r="G26" s="63">
        <v>51.26</v>
      </c>
      <c r="H26" s="63">
        <v>0.7</v>
      </c>
      <c r="I26" s="63">
        <v>2.1800000000000002</v>
      </c>
      <c r="J26" s="63">
        <v>0.24</v>
      </c>
      <c r="K26" s="64">
        <v>461</v>
      </c>
      <c r="L26" s="64">
        <v>502</v>
      </c>
      <c r="M26" s="63">
        <v>0.03</v>
      </c>
      <c r="N26" s="63">
        <v>0.4</v>
      </c>
      <c r="O26" s="63">
        <v>0.06</v>
      </c>
      <c r="P26" s="63">
        <v>6.9</v>
      </c>
      <c r="Q26" s="63">
        <v>0.25</v>
      </c>
      <c r="R26" s="63">
        <v>3.79</v>
      </c>
      <c r="S26" s="63">
        <v>4.04</v>
      </c>
      <c r="T26" s="64">
        <v>54</v>
      </c>
      <c r="U26" s="64">
        <v>1</v>
      </c>
      <c r="V26" s="64">
        <v>1</v>
      </c>
      <c r="W26" s="63">
        <v>0.2</v>
      </c>
      <c r="X26" s="63">
        <v>0.37</v>
      </c>
      <c r="Y26" s="63">
        <v>0.56999999999999995</v>
      </c>
      <c r="Z26" s="65">
        <f t="shared" si="1"/>
        <v>17.326732673267326</v>
      </c>
    </row>
    <row r="27" spans="1:26">
      <c r="A27" s="214"/>
      <c r="B27" s="212"/>
      <c r="C27" s="3">
        <v>2141.6999999999998</v>
      </c>
      <c r="D27" s="96" t="s">
        <v>284</v>
      </c>
      <c r="E27" s="96">
        <v>244369</v>
      </c>
      <c r="F27" s="120" t="s">
        <v>147</v>
      </c>
      <c r="G27" s="63">
        <v>50.24</v>
      </c>
      <c r="H27" s="63">
        <v>0.69</v>
      </c>
      <c r="I27" s="63">
        <v>1.3</v>
      </c>
      <c r="J27" s="63">
        <v>0.35</v>
      </c>
      <c r="K27" s="64">
        <v>455</v>
      </c>
      <c r="L27" s="64">
        <v>496</v>
      </c>
      <c r="M27" s="63">
        <v>0.06</v>
      </c>
      <c r="N27" s="63">
        <v>0.2</v>
      </c>
      <c r="O27" s="63">
        <v>0.38</v>
      </c>
      <c r="P27" s="63">
        <v>18.8</v>
      </c>
      <c r="Q27" s="63">
        <v>0.18</v>
      </c>
      <c r="R27" s="63">
        <v>2.1800000000000002</v>
      </c>
      <c r="S27" s="63">
        <v>2.36</v>
      </c>
      <c r="T27" s="64">
        <v>55</v>
      </c>
      <c r="U27" s="64">
        <v>3</v>
      </c>
      <c r="V27" s="64">
        <v>16</v>
      </c>
      <c r="W27" s="63">
        <v>0.52</v>
      </c>
      <c r="X27" s="63">
        <v>3.48</v>
      </c>
      <c r="Y27" s="63">
        <v>4</v>
      </c>
      <c r="Z27" s="65">
        <f t="shared" si="1"/>
        <v>29.237288135593221</v>
      </c>
    </row>
    <row r="28" spans="1:26">
      <c r="A28" s="214"/>
      <c r="B28" s="212"/>
      <c r="C28" s="3">
        <v>2141.8000000000002</v>
      </c>
      <c r="D28" s="96" t="s">
        <v>285</v>
      </c>
      <c r="E28" s="96">
        <v>244369</v>
      </c>
      <c r="F28" s="120" t="s">
        <v>216</v>
      </c>
      <c r="G28" s="63">
        <v>50.87</v>
      </c>
      <c r="H28" s="63">
        <v>0.65</v>
      </c>
      <c r="I28" s="63">
        <v>1.66</v>
      </c>
      <c r="J28" s="63">
        <v>0.28000000000000003</v>
      </c>
      <c r="K28" s="64">
        <v>454</v>
      </c>
      <c r="L28" s="64">
        <v>495</v>
      </c>
      <c r="M28" s="63">
        <v>0.02</v>
      </c>
      <c r="N28" s="63">
        <v>0.1</v>
      </c>
      <c r="O28" s="63">
        <v>0.16</v>
      </c>
      <c r="P28" s="63">
        <v>6.8</v>
      </c>
      <c r="Q28" s="63">
        <v>0.2</v>
      </c>
      <c r="R28" s="63">
        <v>3.03</v>
      </c>
      <c r="S28" s="63">
        <v>3.23</v>
      </c>
      <c r="T28" s="64">
        <v>51</v>
      </c>
      <c r="U28" s="64">
        <v>1</v>
      </c>
      <c r="V28" s="64">
        <v>5</v>
      </c>
      <c r="W28" s="63">
        <v>0.19</v>
      </c>
      <c r="X28" s="63">
        <v>0.65</v>
      </c>
      <c r="Y28" s="63">
        <v>0.84</v>
      </c>
      <c r="Z28" s="65">
        <f t="shared" si="1"/>
        <v>20.123839009287927</v>
      </c>
    </row>
    <row r="29" spans="1:26">
      <c r="A29" s="214"/>
      <c r="B29" s="212"/>
      <c r="C29" s="3">
        <v>2141.9</v>
      </c>
      <c r="D29" s="96" t="s">
        <v>286</v>
      </c>
      <c r="E29" s="96">
        <v>244369</v>
      </c>
      <c r="F29" s="120" t="s">
        <v>217</v>
      </c>
      <c r="G29" s="63">
        <v>49.91</v>
      </c>
      <c r="H29" s="63">
        <v>0.69</v>
      </c>
      <c r="I29" s="63">
        <v>1.48</v>
      </c>
      <c r="J29" s="63">
        <v>0.32</v>
      </c>
      <c r="K29" s="64">
        <v>457</v>
      </c>
      <c r="L29" s="64">
        <v>498</v>
      </c>
      <c r="M29" s="63">
        <v>0.03</v>
      </c>
      <c r="N29" s="63">
        <v>0.2</v>
      </c>
      <c r="O29" s="63">
        <v>0.04</v>
      </c>
      <c r="P29" s="63">
        <v>5.8</v>
      </c>
      <c r="Q29" s="63">
        <v>0.19</v>
      </c>
      <c r="R29" s="63">
        <v>2.62</v>
      </c>
      <c r="S29" s="63">
        <v>2.81</v>
      </c>
      <c r="T29" s="64">
        <v>53</v>
      </c>
      <c r="U29" s="64">
        <v>1</v>
      </c>
      <c r="V29" s="64">
        <v>1</v>
      </c>
      <c r="W29" s="63">
        <v>0.16</v>
      </c>
      <c r="X29" s="63">
        <v>0.46</v>
      </c>
      <c r="Y29" s="63">
        <v>0.62</v>
      </c>
      <c r="Z29" s="65">
        <f t="shared" si="1"/>
        <v>24.555160142348754</v>
      </c>
    </row>
    <row r="30" spans="1:26">
      <c r="A30" s="214"/>
      <c r="B30" s="212"/>
      <c r="C30" s="3">
        <v>2142</v>
      </c>
      <c r="D30" s="96" t="s">
        <v>287</v>
      </c>
      <c r="E30" s="96">
        <v>244369</v>
      </c>
      <c r="F30" s="120" t="s">
        <v>148</v>
      </c>
      <c r="G30" s="63">
        <v>49.77</v>
      </c>
      <c r="H30" s="63">
        <v>0.9</v>
      </c>
      <c r="I30" s="63">
        <v>2.08</v>
      </c>
      <c r="J30" s="63">
        <v>0.3</v>
      </c>
      <c r="K30" s="64">
        <v>464</v>
      </c>
      <c r="L30" s="64">
        <v>505</v>
      </c>
      <c r="M30" s="63">
        <v>0.03</v>
      </c>
      <c r="N30" s="63">
        <v>0.3</v>
      </c>
      <c r="O30" s="63">
        <v>0.22</v>
      </c>
      <c r="P30" s="63">
        <v>8.3000000000000007</v>
      </c>
      <c r="Q30" s="63">
        <v>0.26</v>
      </c>
      <c r="R30" s="63">
        <v>3</v>
      </c>
      <c r="S30" s="63">
        <v>3.26</v>
      </c>
      <c r="T30" s="64">
        <v>64</v>
      </c>
      <c r="U30" s="64">
        <v>1</v>
      </c>
      <c r="V30" s="64">
        <v>7</v>
      </c>
      <c r="W30" s="63">
        <v>0.23</v>
      </c>
      <c r="X30" s="63">
        <v>1.39</v>
      </c>
      <c r="Y30" s="63">
        <v>1.63</v>
      </c>
      <c r="Z30" s="65">
        <f t="shared" si="1"/>
        <v>27.607361963190186</v>
      </c>
    </row>
    <row r="31" spans="1:26">
      <c r="A31" s="214"/>
      <c r="B31" s="212"/>
      <c r="C31" s="3">
        <v>2142.1</v>
      </c>
      <c r="D31" s="96" t="s">
        <v>288</v>
      </c>
      <c r="E31" s="96">
        <v>244369</v>
      </c>
      <c r="F31" s="120" t="s">
        <v>218</v>
      </c>
      <c r="G31" s="63">
        <v>49.58</v>
      </c>
      <c r="H31" s="63">
        <v>0.74</v>
      </c>
      <c r="I31" s="63">
        <v>2.4300000000000002</v>
      </c>
      <c r="J31" s="63">
        <v>0.23</v>
      </c>
      <c r="K31" s="64">
        <v>467</v>
      </c>
      <c r="L31" s="64">
        <v>508</v>
      </c>
      <c r="M31" s="63">
        <v>0.03</v>
      </c>
      <c r="N31" s="63">
        <v>0.3</v>
      </c>
      <c r="O31" s="63">
        <v>0.11</v>
      </c>
      <c r="P31" s="63">
        <v>5.8</v>
      </c>
      <c r="Q31" s="63">
        <v>0.27</v>
      </c>
      <c r="R31" s="63">
        <v>3.8</v>
      </c>
      <c r="S31" s="63">
        <v>4.07</v>
      </c>
      <c r="T31" s="64">
        <v>60</v>
      </c>
      <c r="U31" s="64">
        <v>1</v>
      </c>
      <c r="V31" s="64">
        <v>3</v>
      </c>
      <c r="W31" s="63">
        <v>0.16</v>
      </c>
      <c r="X31" s="63">
        <v>0.66</v>
      </c>
      <c r="Y31" s="63">
        <v>0.82</v>
      </c>
      <c r="Z31" s="65">
        <f t="shared" si="1"/>
        <v>18.18181818181818</v>
      </c>
    </row>
    <row r="32" spans="1:26">
      <c r="A32" s="214"/>
      <c r="B32" s="212"/>
      <c r="C32" s="3">
        <v>2142.1799999999998</v>
      </c>
      <c r="D32" s="96" t="s">
        <v>289</v>
      </c>
      <c r="E32" s="96">
        <v>244369</v>
      </c>
      <c r="F32" s="120" t="s">
        <v>219</v>
      </c>
      <c r="G32" s="63">
        <v>50.91</v>
      </c>
      <c r="H32" s="63">
        <v>0.63</v>
      </c>
      <c r="I32" s="63">
        <v>2.0299999999999998</v>
      </c>
      <c r="J32" s="63">
        <v>0.24</v>
      </c>
      <c r="K32" s="64">
        <v>467</v>
      </c>
      <c r="L32" s="64">
        <v>508</v>
      </c>
      <c r="M32" s="63">
        <v>0.03</v>
      </c>
      <c r="N32" s="63">
        <v>0.3</v>
      </c>
      <c r="O32" s="63">
        <v>0.13</v>
      </c>
      <c r="P32" s="63">
        <v>5.8</v>
      </c>
      <c r="Q32" s="63">
        <v>0.23</v>
      </c>
      <c r="R32" s="63">
        <v>2.92</v>
      </c>
      <c r="S32" s="63">
        <v>3.15</v>
      </c>
      <c r="T32" s="64">
        <v>64</v>
      </c>
      <c r="U32" s="64">
        <v>1</v>
      </c>
      <c r="V32" s="64">
        <v>4</v>
      </c>
      <c r="W32" s="63">
        <v>0.16</v>
      </c>
      <c r="X32" s="63">
        <v>1.42</v>
      </c>
      <c r="Y32" s="63">
        <v>1.58</v>
      </c>
      <c r="Z32" s="65">
        <f t="shared" si="1"/>
        <v>20</v>
      </c>
    </row>
    <row r="33" spans="1:26">
      <c r="A33" s="214"/>
      <c r="B33" s="212"/>
      <c r="C33" s="3">
        <v>2142.42</v>
      </c>
      <c r="D33" s="96" t="s">
        <v>290</v>
      </c>
      <c r="E33" s="96">
        <v>244369</v>
      </c>
      <c r="F33" s="120" t="s">
        <v>149</v>
      </c>
      <c r="G33" s="63">
        <v>51.2</v>
      </c>
      <c r="H33" s="63">
        <v>0.61</v>
      </c>
      <c r="I33" s="63">
        <v>1.52</v>
      </c>
      <c r="J33" s="63">
        <v>0.28999999999999998</v>
      </c>
      <c r="K33" s="64">
        <v>454</v>
      </c>
      <c r="L33" s="64">
        <v>495</v>
      </c>
      <c r="M33" s="63">
        <v>0.02</v>
      </c>
      <c r="N33" s="63">
        <v>0.1</v>
      </c>
      <c r="O33" s="63">
        <v>0.12</v>
      </c>
      <c r="P33" s="63">
        <v>6.8</v>
      </c>
      <c r="Q33" s="63">
        <v>0.18</v>
      </c>
      <c r="R33" s="63">
        <v>3.01</v>
      </c>
      <c r="S33" s="63">
        <v>3.19</v>
      </c>
      <c r="T33" s="64">
        <v>48</v>
      </c>
      <c r="U33" s="64">
        <v>1</v>
      </c>
      <c r="V33" s="64">
        <v>4</v>
      </c>
      <c r="W33" s="63">
        <v>0.19</v>
      </c>
      <c r="X33" s="63">
        <v>0.51</v>
      </c>
      <c r="Y33" s="63">
        <v>0.7</v>
      </c>
      <c r="Z33" s="65">
        <f t="shared" si="1"/>
        <v>19.122257053291538</v>
      </c>
    </row>
    <row r="34" spans="1:26">
      <c r="A34" s="214"/>
      <c r="B34" s="212"/>
      <c r="C34" s="3">
        <v>2142.52</v>
      </c>
      <c r="D34" s="96" t="s">
        <v>291</v>
      </c>
      <c r="E34" s="96">
        <v>244369</v>
      </c>
      <c r="F34" s="120" t="s">
        <v>220</v>
      </c>
      <c r="G34" s="63">
        <v>50.83</v>
      </c>
      <c r="H34" s="63">
        <v>0.65</v>
      </c>
      <c r="I34" s="63">
        <v>1.69</v>
      </c>
      <c r="J34" s="63">
        <v>0.28000000000000003</v>
      </c>
      <c r="K34" s="64">
        <v>465</v>
      </c>
      <c r="L34" s="64">
        <v>506</v>
      </c>
      <c r="M34" s="63">
        <v>0.02</v>
      </c>
      <c r="N34" s="63">
        <v>0.2</v>
      </c>
      <c r="O34" s="63">
        <v>0.09</v>
      </c>
      <c r="P34" s="63">
        <v>6.7</v>
      </c>
      <c r="Q34" s="63">
        <v>0.2</v>
      </c>
      <c r="R34" s="63">
        <v>2.65</v>
      </c>
      <c r="S34" s="63">
        <v>2.85</v>
      </c>
      <c r="T34" s="64">
        <v>59</v>
      </c>
      <c r="U34" s="64">
        <v>1</v>
      </c>
      <c r="V34" s="64">
        <v>3</v>
      </c>
      <c r="W34" s="63">
        <v>0.19</v>
      </c>
      <c r="X34" s="63">
        <v>0.9</v>
      </c>
      <c r="Y34" s="63">
        <v>1.0900000000000001</v>
      </c>
      <c r="Z34" s="65">
        <f t="shared" si="1"/>
        <v>22.807017543859647</v>
      </c>
    </row>
    <row r="35" spans="1:26">
      <c r="B35" s="212"/>
      <c r="C35" s="3">
        <v>2142.62</v>
      </c>
      <c r="D35" s="96" t="s">
        <v>292</v>
      </c>
      <c r="E35" s="96">
        <v>244369</v>
      </c>
      <c r="F35" s="120" t="s">
        <v>150</v>
      </c>
      <c r="G35" s="63">
        <v>51.11</v>
      </c>
      <c r="H35" s="63">
        <v>0.63</v>
      </c>
      <c r="I35" s="63">
        <v>1.5</v>
      </c>
      <c r="J35" s="63">
        <v>0.3</v>
      </c>
      <c r="K35" s="64">
        <v>455</v>
      </c>
      <c r="L35" s="64">
        <v>496</v>
      </c>
      <c r="M35" s="63">
        <v>0.02</v>
      </c>
      <c r="N35" s="63">
        <v>0.2</v>
      </c>
      <c r="O35" s="63">
        <v>0.23</v>
      </c>
      <c r="P35" s="63">
        <v>9.4</v>
      </c>
      <c r="Q35" s="63">
        <v>0.19</v>
      </c>
      <c r="R35" s="63">
        <v>2.87</v>
      </c>
      <c r="S35" s="63">
        <v>3.06</v>
      </c>
      <c r="T35" s="64">
        <v>49</v>
      </c>
      <c r="U35" s="64">
        <v>1</v>
      </c>
      <c r="V35" s="64">
        <v>8</v>
      </c>
      <c r="W35" s="63">
        <v>0.26</v>
      </c>
      <c r="X35" s="63">
        <v>0.73</v>
      </c>
      <c r="Y35" s="63">
        <v>0.99</v>
      </c>
      <c r="Z35" s="65">
        <f t="shared" si="1"/>
        <v>20.588235294117645</v>
      </c>
    </row>
    <row r="36" spans="1:26">
      <c r="B36" s="212"/>
      <c r="C36" s="3">
        <v>2143</v>
      </c>
      <c r="D36" s="96" t="s">
        <v>344</v>
      </c>
      <c r="E36" s="96">
        <v>263842</v>
      </c>
      <c r="F36" s="120" t="s">
        <v>72</v>
      </c>
      <c r="G36" s="63">
        <v>59</v>
      </c>
      <c r="H36" s="63">
        <v>0.59</v>
      </c>
      <c r="I36" s="63">
        <v>2.2799999999999998</v>
      </c>
      <c r="J36" s="63">
        <v>0.21</v>
      </c>
      <c r="K36" s="64">
        <v>461</v>
      </c>
      <c r="L36" s="64">
        <v>506</v>
      </c>
      <c r="M36" s="63">
        <v>0.09</v>
      </c>
      <c r="N36" s="63">
        <v>0.2</v>
      </c>
      <c r="O36" s="63">
        <v>0.21</v>
      </c>
      <c r="P36" s="63">
        <v>8.6</v>
      </c>
      <c r="Q36" s="63">
        <v>0.25</v>
      </c>
      <c r="R36" s="63">
        <v>2.19</v>
      </c>
      <c r="S36" s="63">
        <v>2.44</v>
      </c>
      <c r="T36" s="64">
        <v>93</v>
      </c>
      <c r="U36" s="64">
        <v>4</v>
      </c>
      <c r="V36" s="64">
        <v>9</v>
      </c>
      <c r="W36" s="63">
        <v>0.24</v>
      </c>
      <c r="X36" s="63">
        <v>1.81</v>
      </c>
      <c r="Y36" s="63">
        <v>2.0499999999999998</v>
      </c>
      <c r="Z36" s="65">
        <f t="shared" si="1"/>
        <v>24.180327868852459</v>
      </c>
    </row>
    <row r="37" spans="1:26">
      <c r="B37" s="212"/>
      <c r="C37" s="3">
        <v>2143.3000000000002</v>
      </c>
      <c r="D37" s="96" t="s">
        <v>293</v>
      </c>
      <c r="E37" s="96">
        <v>244369</v>
      </c>
      <c r="F37" s="120" t="s">
        <v>221</v>
      </c>
      <c r="G37" s="63">
        <v>51.58</v>
      </c>
      <c r="H37" s="63">
        <v>0.65</v>
      </c>
      <c r="I37" s="63">
        <v>1.37</v>
      </c>
      <c r="J37" s="63">
        <v>0.32</v>
      </c>
      <c r="K37" s="64">
        <v>459</v>
      </c>
      <c r="L37" s="64">
        <v>500</v>
      </c>
      <c r="M37" s="63">
        <v>0.04</v>
      </c>
      <c r="N37" s="63">
        <v>0.2</v>
      </c>
      <c r="O37" s="63">
        <v>0.18</v>
      </c>
      <c r="P37" s="63">
        <v>8.9</v>
      </c>
      <c r="Q37" s="63">
        <v>0.18</v>
      </c>
      <c r="R37" s="63">
        <v>2.37</v>
      </c>
      <c r="S37" s="63">
        <v>2.5499999999999998</v>
      </c>
      <c r="T37" s="64">
        <v>54</v>
      </c>
      <c r="U37" s="64">
        <v>2</v>
      </c>
      <c r="V37" s="64">
        <v>7</v>
      </c>
      <c r="W37" s="63">
        <v>0.25</v>
      </c>
      <c r="X37" s="63">
        <v>1.06</v>
      </c>
      <c r="Y37" s="63">
        <v>1.3</v>
      </c>
      <c r="Z37" s="65">
        <f t="shared" si="1"/>
        <v>25.490196078431374</v>
      </c>
    </row>
    <row r="38" spans="1:26">
      <c r="B38" s="212"/>
      <c r="C38" s="3">
        <v>2143.6</v>
      </c>
      <c r="D38" s="96" t="s">
        <v>294</v>
      </c>
      <c r="E38" s="96">
        <v>244369</v>
      </c>
      <c r="F38" s="120" t="s">
        <v>151</v>
      </c>
      <c r="G38" s="63">
        <v>49.73</v>
      </c>
      <c r="H38" s="63">
        <v>0.66</v>
      </c>
      <c r="I38" s="63">
        <v>1.97</v>
      </c>
      <c r="J38" s="63">
        <v>0.25</v>
      </c>
      <c r="K38" s="64">
        <v>469</v>
      </c>
      <c r="L38" s="64">
        <v>510</v>
      </c>
      <c r="M38" s="63">
        <v>0.01</v>
      </c>
      <c r="N38" s="63">
        <v>0.2</v>
      </c>
      <c r="O38" s="63">
        <v>0.15</v>
      </c>
      <c r="P38" s="63">
        <v>7.3</v>
      </c>
      <c r="Q38" s="63">
        <v>0.23</v>
      </c>
      <c r="R38" s="63">
        <v>2.7</v>
      </c>
      <c r="S38" s="63">
        <v>2.93</v>
      </c>
      <c r="T38" s="64">
        <v>67</v>
      </c>
      <c r="U38" s="64">
        <v>0</v>
      </c>
      <c r="V38" s="64">
        <v>5</v>
      </c>
      <c r="W38" s="63">
        <v>0.2</v>
      </c>
      <c r="X38" s="63">
        <v>1.45</v>
      </c>
      <c r="Y38" s="63">
        <v>1.65</v>
      </c>
      <c r="Z38" s="65">
        <f t="shared" si="1"/>
        <v>22.525597269624573</v>
      </c>
    </row>
    <row r="39" spans="1:26">
      <c r="B39" s="212"/>
      <c r="C39" s="3">
        <v>2144</v>
      </c>
      <c r="D39" s="96" t="s">
        <v>345</v>
      </c>
      <c r="E39" s="96">
        <v>263842</v>
      </c>
      <c r="F39" s="120" t="s">
        <v>75</v>
      </c>
      <c r="G39" s="63">
        <v>60.49</v>
      </c>
      <c r="H39" s="63">
        <v>0.63</v>
      </c>
      <c r="I39" s="63">
        <v>2.98</v>
      </c>
      <c r="J39" s="63">
        <v>0.17</v>
      </c>
      <c r="K39" s="64">
        <v>466</v>
      </c>
      <c r="L39" s="64">
        <v>511</v>
      </c>
      <c r="M39" s="63">
        <v>0.05</v>
      </c>
      <c r="N39" s="63">
        <v>0.3</v>
      </c>
      <c r="O39" s="63">
        <v>0.15</v>
      </c>
      <c r="P39" s="63">
        <v>6.8</v>
      </c>
      <c r="Q39" s="63">
        <v>0.31</v>
      </c>
      <c r="R39" s="63">
        <v>3.6</v>
      </c>
      <c r="S39" s="63">
        <v>3.91</v>
      </c>
      <c r="T39" s="64">
        <v>76</v>
      </c>
      <c r="U39" s="64">
        <v>1</v>
      </c>
      <c r="V39" s="64">
        <v>4</v>
      </c>
      <c r="W39" s="63">
        <v>0.19</v>
      </c>
      <c r="X39" s="63">
        <v>1.84</v>
      </c>
      <c r="Y39" s="63">
        <v>2.04</v>
      </c>
      <c r="Z39" s="65">
        <f t="shared" si="1"/>
        <v>16.112531969309462</v>
      </c>
    </row>
    <row r="40" spans="1:26">
      <c r="B40" s="212"/>
      <c r="C40" s="3">
        <v>2144.3200000000002</v>
      </c>
      <c r="D40" s="96" t="s">
        <v>295</v>
      </c>
      <c r="E40" s="96">
        <v>244369</v>
      </c>
      <c r="F40" s="120" t="s">
        <v>222</v>
      </c>
      <c r="G40" s="63">
        <v>50.27</v>
      </c>
      <c r="H40" s="63">
        <v>0.86</v>
      </c>
      <c r="I40" s="63">
        <v>3.02</v>
      </c>
      <c r="J40" s="63">
        <v>0.22</v>
      </c>
      <c r="K40" s="64">
        <v>464</v>
      </c>
      <c r="L40" s="64">
        <v>505</v>
      </c>
      <c r="M40" s="63">
        <v>0.04</v>
      </c>
      <c r="N40" s="63">
        <v>0.4</v>
      </c>
      <c r="O40" s="63">
        <v>0.37</v>
      </c>
      <c r="P40" s="63">
        <v>9.6999999999999993</v>
      </c>
      <c r="Q40" s="63">
        <v>0.34</v>
      </c>
      <c r="R40" s="63">
        <v>4.18</v>
      </c>
      <c r="S40" s="63">
        <v>4.5199999999999996</v>
      </c>
      <c r="T40" s="64">
        <v>67</v>
      </c>
      <c r="U40" s="64">
        <v>1</v>
      </c>
      <c r="V40" s="64">
        <v>8</v>
      </c>
      <c r="W40" s="63">
        <v>0.27</v>
      </c>
      <c r="X40" s="63">
        <v>2.2799999999999998</v>
      </c>
      <c r="Y40" s="63">
        <v>2.5499999999999998</v>
      </c>
      <c r="Z40" s="65">
        <f t="shared" si="1"/>
        <v>19.026548672566374</v>
      </c>
    </row>
    <row r="41" spans="1:26">
      <c r="B41" s="212"/>
      <c r="C41" s="3">
        <v>2144.6</v>
      </c>
      <c r="D41" s="96" t="s">
        <v>346</v>
      </c>
      <c r="E41" s="96">
        <v>263842</v>
      </c>
      <c r="F41" s="120" t="s">
        <v>77</v>
      </c>
      <c r="G41" s="63">
        <v>60.71</v>
      </c>
      <c r="H41" s="63">
        <v>0.48</v>
      </c>
      <c r="I41" s="63">
        <v>2.33</v>
      </c>
      <c r="J41" s="63">
        <v>0.17</v>
      </c>
      <c r="K41" s="64">
        <v>462</v>
      </c>
      <c r="L41" s="64">
        <v>507</v>
      </c>
      <c r="M41" s="63">
        <v>0.05</v>
      </c>
      <c r="N41" s="63">
        <v>0.5</v>
      </c>
      <c r="O41" s="63">
        <v>0.24</v>
      </c>
      <c r="P41" s="63">
        <v>8.9</v>
      </c>
      <c r="Q41" s="63">
        <v>0.25</v>
      </c>
      <c r="R41" s="63">
        <v>3.25</v>
      </c>
      <c r="S41" s="63">
        <v>3.5</v>
      </c>
      <c r="T41" s="64">
        <v>67</v>
      </c>
      <c r="U41" s="64">
        <v>1</v>
      </c>
      <c r="V41" s="64">
        <v>7</v>
      </c>
      <c r="W41" s="63">
        <v>0.25</v>
      </c>
      <c r="X41" s="63">
        <v>2.64</v>
      </c>
      <c r="Y41" s="63">
        <v>2.9</v>
      </c>
      <c r="Z41" s="65">
        <f t="shared" si="1"/>
        <v>13.714285714285714</v>
      </c>
    </row>
    <row r="42" spans="1:26">
      <c r="B42" s="212"/>
      <c r="C42" s="3">
        <v>2144.86</v>
      </c>
      <c r="D42" s="96" t="s">
        <v>296</v>
      </c>
      <c r="E42" s="96">
        <v>244369</v>
      </c>
      <c r="F42" s="120" t="s">
        <v>152</v>
      </c>
      <c r="G42" s="63">
        <v>50.83</v>
      </c>
      <c r="H42" s="63">
        <v>0.44</v>
      </c>
      <c r="I42" s="63">
        <v>2.17</v>
      </c>
      <c r="J42" s="63">
        <v>0.17</v>
      </c>
      <c r="K42" s="64">
        <v>461</v>
      </c>
      <c r="L42" s="64">
        <v>502</v>
      </c>
      <c r="M42" s="63">
        <v>0.04</v>
      </c>
      <c r="N42" s="63">
        <v>0.4</v>
      </c>
      <c r="O42" s="63">
        <v>0.12</v>
      </c>
      <c r="P42" s="63">
        <v>8.9</v>
      </c>
      <c r="Q42" s="63">
        <v>0.23</v>
      </c>
      <c r="R42" s="63">
        <v>3.72</v>
      </c>
      <c r="S42" s="63">
        <v>3.95</v>
      </c>
      <c r="T42" s="64">
        <v>55</v>
      </c>
      <c r="U42" s="64">
        <v>1</v>
      </c>
      <c r="V42" s="64">
        <v>3</v>
      </c>
      <c r="W42" s="63">
        <v>0.25</v>
      </c>
      <c r="X42" s="63">
        <v>0.53</v>
      </c>
      <c r="Y42" s="63">
        <v>0.78</v>
      </c>
      <c r="Z42" s="65">
        <f t="shared" si="1"/>
        <v>11.139240506329113</v>
      </c>
    </row>
    <row r="43" spans="1:26">
      <c r="B43" s="212"/>
      <c r="C43" s="3">
        <v>2145.36</v>
      </c>
      <c r="D43" s="96" t="s">
        <v>297</v>
      </c>
      <c r="E43" s="96">
        <v>244369</v>
      </c>
      <c r="F43" s="120" t="s">
        <v>223</v>
      </c>
      <c r="G43" s="63">
        <v>49.78</v>
      </c>
      <c r="H43" s="63">
        <v>0.51</v>
      </c>
      <c r="I43" s="63">
        <v>1.71</v>
      </c>
      <c r="J43" s="63">
        <v>0.23</v>
      </c>
      <c r="K43" s="64">
        <v>457</v>
      </c>
      <c r="L43" s="64">
        <v>498</v>
      </c>
      <c r="M43" s="63">
        <v>0.03</v>
      </c>
      <c r="N43" s="63">
        <v>0.1</v>
      </c>
      <c r="O43" s="63">
        <v>0.04</v>
      </c>
      <c r="P43" s="63">
        <v>5.5</v>
      </c>
      <c r="Q43" s="63">
        <v>0.19</v>
      </c>
      <c r="R43" s="63">
        <v>3.65</v>
      </c>
      <c r="S43" s="63">
        <v>3.84</v>
      </c>
      <c r="T43" s="64">
        <v>45</v>
      </c>
      <c r="U43" s="64">
        <v>1</v>
      </c>
      <c r="V43" s="64">
        <v>1</v>
      </c>
      <c r="W43" s="63">
        <v>0.15</v>
      </c>
      <c r="X43" s="63">
        <v>0.26</v>
      </c>
      <c r="Y43" s="63">
        <v>0.41</v>
      </c>
      <c r="Z43" s="65">
        <f t="shared" si="1"/>
        <v>13.28125</v>
      </c>
    </row>
    <row r="44" spans="1:26">
      <c r="B44" s="212"/>
      <c r="C44" s="3">
        <v>2145.64</v>
      </c>
      <c r="D44" s="96" t="s">
        <v>298</v>
      </c>
      <c r="E44" s="96">
        <v>244369</v>
      </c>
      <c r="F44" s="120" t="s">
        <v>153</v>
      </c>
      <c r="G44" s="63">
        <v>50.24</v>
      </c>
      <c r="H44" s="63">
        <v>0.47</v>
      </c>
      <c r="I44" s="63">
        <v>1.23</v>
      </c>
      <c r="J44" s="63">
        <v>0.27</v>
      </c>
      <c r="K44" s="64">
        <v>461</v>
      </c>
      <c r="L44" s="64">
        <v>502</v>
      </c>
      <c r="M44" s="63">
        <v>0.01</v>
      </c>
      <c r="N44" s="63">
        <v>0.2</v>
      </c>
      <c r="O44" s="63">
        <v>0.18</v>
      </c>
      <c r="P44" s="63">
        <v>13.7</v>
      </c>
      <c r="Q44" s="63">
        <v>0.15</v>
      </c>
      <c r="R44" s="63">
        <v>2.63</v>
      </c>
      <c r="S44" s="63">
        <v>2.78</v>
      </c>
      <c r="T44" s="64">
        <v>44</v>
      </c>
      <c r="U44" s="64">
        <v>0</v>
      </c>
      <c r="V44" s="64">
        <v>6</v>
      </c>
      <c r="W44" s="63">
        <v>0.38</v>
      </c>
      <c r="X44" s="63">
        <v>0.84</v>
      </c>
      <c r="Y44" s="63">
        <v>1.22</v>
      </c>
      <c r="Z44" s="65">
        <f t="shared" si="1"/>
        <v>16.906474820143885</v>
      </c>
    </row>
    <row r="45" spans="1:26" ht="15.75" thickBot="1">
      <c r="B45" s="213"/>
      <c r="C45" s="35">
        <v>2146.04</v>
      </c>
      <c r="D45" s="109" t="s">
        <v>299</v>
      </c>
      <c r="E45" s="109">
        <v>244369</v>
      </c>
      <c r="F45" s="121" t="s">
        <v>224</v>
      </c>
      <c r="G45" s="66">
        <v>49.21</v>
      </c>
      <c r="H45" s="66">
        <v>0.47</v>
      </c>
      <c r="I45" s="66">
        <v>1.7</v>
      </c>
      <c r="J45" s="66">
        <v>0.22</v>
      </c>
      <c r="K45" s="67">
        <v>460</v>
      </c>
      <c r="L45" s="67">
        <v>501</v>
      </c>
      <c r="M45" s="66">
        <v>0.03</v>
      </c>
      <c r="N45" s="66">
        <v>0.3</v>
      </c>
      <c r="O45" s="66">
        <v>0.12</v>
      </c>
      <c r="P45" s="66">
        <v>11.1</v>
      </c>
      <c r="Q45" s="66">
        <v>0.19</v>
      </c>
      <c r="R45" s="66">
        <v>3.78</v>
      </c>
      <c r="S45" s="66">
        <v>3.97</v>
      </c>
      <c r="T45" s="67">
        <v>43</v>
      </c>
      <c r="U45" s="67">
        <v>1</v>
      </c>
      <c r="V45" s="67">
        <v>3</v>
      </c>
      <c r="W45" s="66">
        <v>0.31</v>
      </c>
      <c r="X45" s="66">
        <v>1.1100000000000001</v>
      </c>
      <c r="Y45" s="66">
        <v>1.42</v>
      </c>
      <c r="Z45" s="68">
        <f t="shared" si="1"/>
        <v>11.838790931989925</v>
      </c>
    </row>
    <row r="46" spans="1:26">
      <c r="B46" s="208" t="s">
        <v>128</v>
      </c>
      <c r="C46" s="16">
        <v>2072.64</v>
      </c>
      <c r="D46" s="96" t="s">
        <v>300</v>
      </c>
      <c r="E46" s="96">
        <v>238594</v>
      </c>
      <c r="F46" s="69" t="s">
        <v>187</v>
      </c>
      <c r="G46" s="70">
        <v>50.57</v>
      </c>
      <c r="H46" s="71">
        <v>0.33</v>
      </c>
      <c r="I46" s="71">
        <v>0.81</v>
      </c>
      <c r="J46" s="71">
        <v>0.28999999999999998</v>
      </c>
      <c r="K46" s="70">
        <v>461</v>
      </c>
      <c r="L46" s="70">
        <v>502</v>
      </c>
      <c r="M46" s="71">
        <v>0.05</v>
      </c>
      <c r="N46" s="71">
        <v>0.4</v>
      </c>
      <c r="O46" s="71">
        <v>0.3</v>
      </c>
      <c r="P46" s="71">
        <v>11</v>
      </c>
      <c r="Q46" s="71">
        <v>0.11</v>
      </c>
      <c r="R46" s="71">
        <v>1.49</v>
      </c>
      <c r="S46" s="71">
        <v>1.6</v>
      </c>
      <c r="T46" s="70">
        <v>51</v>
      </c>
      <c r="U46" s="70">
        <v>3</v>
      </c>
      <c r="V46" s="70">
        <v>19</v>
      </c>
      <c r="W46" s="71">
        <v>0.31</v>
      </c>
      <c r="X46" s="71">
        <v>3.66</v>
      </c>
      <c r="Y46" s="71">
        <v>3.96</v>
      </c>
      <c r="Z46" s="65">
        <f t="shared" ref="Z46:Z61" si="2">H46*100/S46</f>
        <v>20.625</v>
      </c>
    </row>
    <row r="47" spans="1:26">
      <c r="B47" s="209"/>
      <c r="C47" s="16">
        <v>2075.84</v>
      </c>
      <c r="D47" s="96" t="s">
        <v>301</v>
      </c>
      <c r="E47" s="96">
        <v>238594</v>
      </c>
      <c r="F47" s="69" t="s">
        <v>188</v>
      </c>
      <c r="G47" s="70">
        <v>50.83</v>
      </c>
      <c r="H47" s="71">
        <v>0.18</v>
      </c>
      <c r="I47" s="71">
        <v>0.63</v>
      </c>
      <c r="J47" s="71">
        <v>0.22</v>
      </c>
      <c r="K47" s="70">
        <v>464</v>
      </c>
      <c r="L47" s="70">
        <v>505</v>
      </c>
      <c r="M47" s="71">
        <v>0.13</v>
      </c>
      <c r="N47" s="71">
        <v>0.2</v>
      </c>
      <c r="O47" s="71">
        <v>0.32</v>
      </c>
      <c r="P47" s="71">
        <v>8.5</v>
      </c>
      <c r="Q47" s="71">
        <v>0.09</v>
      </c>
      <c r="R47" s="71">
        <v>1.1100000000000001</v>
      </c>
      <c r="S47" s="71">
        <v>1.2</v>
      </c>
      <c r="T47" s="70">
        <v>52</v>
      </c>
      <c r="U47" s="70">
        <v>11</v>
      </c>
      <c r="V47" s="70">
        <v>27</v>
      </c>
      <c r="W47" s="71">
        <v>0.24</v>
      </c>
      <c r="X47" s="71">
        <v>6.67</v>
      </c>
      <c r="Y47" s="71">
        <v>6.9</v>
      </c>
      <c r="Z47" s="65">
        <f t="shared" si="2"/>
        <v>15</v>
      </c>
    </row>
    <row r="48" spans="1:26">
      <c r="B48" s="209"/>
      <c r="C48" s="18">
        <v>2078</v>
      </c>
      <c r="D48" s="96" t="s">
        <v>347</v>
      </c>
      <c r="E48" s="96">
        <v>263842</v>
      </c>
      <c r="F48" s="69" t="s">
        <v>85</v>
      </c>
      <c r="G48" s="63">
        <v>60.8</v>
      </c>
      <c r="H48" s="72">
        <v>0.35</v>
      </c>
      <c r="I48" s="72">
        <v>1.74</v>
      </c>
      <c r="J48" s="72">
        <v>0.17</v>
      </c>
      <c r="K48" s="73">
        <v>461</v>
      </c>
      <c r="L48" s="73">
        <v>506</v>
      </c>
      <c r="M48" s="72">
        <v>0.03</v>
      </c>
      <c r="N48" s="72">
        <v>0.2</v>
      </c>
      <c r="O48" s="72">
        <v>0.06</v>
      </c>
      <c r="P48" s="72">
        <v>6.9</v>
      </c>
      <c r="Q48" s="72">
        <v>0.18</v>
      </c>
      <c r="R48" s="72">
        <v>2.42</v>
      </c>
      <c r="S48" s="72">
        <v>2.6</v>
      </c>
      <c r="T48" s="73">
        <v>67</v>
      </c>
      <c r="U48" s="73">
        <v>1</v>
      </c>
      <c r="V48" s="73">
        <v>2</v>
      </c>
      <c r="W48" s="72">
        <v>0.19</v>
      </c>
      <c r="X48" s="72">
        <v>1.79</v>
      </c>
      <c r="Y48" s="72">
        <v>1.98</v>
      </c>
      <c r="Z48" s="65">
        <f t="shared" si="2"/>
        <v>13.461538461538462</v>
      </c>
    </row>
    <row r="49" spans="1:26">
      <c r="B49" s="209"/>
      <c r="C49" s="16">
        <v>2078.89</v>
      </c>
      <c r="D49" s="96" t="s">
        <v>302</v>
      </c>
      <c r="E49" s="96">
        <v>238594</v>
      </c>
      <c r="F49" s="69" t="s">
        <v>189</v>
      </c>
      <c r="G49" s="70">
        <v>49.89</v>
      </c>
      <c r="H49" s="71">
        <v>0.39</v>
      </c>
      <c r="I49" s="71">
        <v>1.1499999999999999</v>
      </c>
      <c r="J49" s="71">
        <v>0.26</v>
      </c>
      <c r="K49" s="70">
        <v>458</v>
      </c>
      <c r="L49" s="70">
        <v>499</v>
      </c>
      <c r="M49" s="71">
        <v>0.06</v>
      </c>
      <c r="N49" s="71">
        <v>0.2</v>
      </c>
      <c r="O49" s="71">
        <v>0.27</v>
      </c>
      <c r="P49" s="71">
        <v>8.4</v>
      </c>
      <c r="Q49" s="71">
        <v>0.14000000000000001</v>
      </c>
      <c r="R49" s="71">
        <v>1.99</v>
      </c>
      <c r="S49" s="71">
        <v>2.13</v>
      </c>
      <c r="T49" s="70">
        <v>54</v>
      </c>
      <c r="U49" s="70">
        <v>3</v>
      </c>
      <c r="V49" s="70">
        <v>13</v>
      </c>
      <c r="W49" s="71">
        <v>0.23</v>
      </c>
      <c r="X49" s="71">
        <v>1.88</v>
      </c>
      <c r="Y49" s="71">
        <v>2.11</v>
      </c>
      <c r="Z49" s="65">
        <f t="shared" si="2"/>
        <v>18.30985915492958</v>
      </c>
    </row>
    <row r="50" spans="1:26">
      <c r="B50" s="209"/>
      <c r="C50" s="18">
        <v>2079.6</v>
      </c>
      <c r="D50" s="96" t="s">
        <v>349</v>
      </c>
      <c r="E50" s="96">
        <v>263842</v>
      </c>
      <c r="F50" s="69" t="s">
        <v>87</v>
      </c>
      <c r="G50" s="63">
        <v>60.4</v>
      </c>
      <c r="H50" s="72">
        <v>0.08</v>
      </c>
      <c r="I50" s="72">
        <v>0.2</v>
      </c>
      <c r="J50" s="72">
        <v>0.28999999999999998</v>
      </c>
      <c r="K50" s="73">
        <v>454</v>
      </c>
      <c r="L50" s="73">
        <v>499</v>
      </c>
      <c r="M50" s="72">
        <v>0.02</v>
      </c>
      <c r="N50" s="72">
        <v>0.1</v>
      </c>
      <c r="O50" s="72">
        <v>0.08</v>
      </c>
      <c r="P50" s="72">
        <v>6.2</v>
      </c>
      <c r="Q50" s="72">
        <v>0.03</v>
      </c>
      <c r="R50" s="72">
        <v>0.57999999999999996</v>
      </c>
      <c r="S50" s="72">
        <v>0.61</v>
      </c>
      <c r="T50" s="73">
        <v>33</v>
      </c>
      <c r="U50" s="73">
        <v>3</v>
      </c>
      <c r="V50" s="73">
        <v>13</v>
      </c>
      <c r="W50" s="72">
        <v>0.17</v>
      </c>
      <c r="X50" s="72">
        <v>8.17</v>
      </c>
      <c r="Y50" s="72">
        <v>8.34</v>
      </c>
      <c r="Z50" s="65">
        <f t="shared" si="2"/>
        <v>13.114754098360656</v>
      </c>
    </row>
    <row r="51" spans="1:26">
      <c r="B51" s="209"/>
      <c r="C51" s="18">
        <v>2080.4</v>
      </c>
      <c r="D51" s="96" t="s">
        <v>348</v>
      </c>
      <c r="E51" s="96">
        <v>263842</v>
      </c>
      <c r="F51" s="69" t="s">
        <v>88</v>
      </c>
      <c r="G51" s="63">
        <v>59.28</v>
      </c>
      <c r="H51" s="72">
        <v>0.24</v>
      </c>
      <c r="I51" s="72">
        <v>1.31</v>
      </c>
      <c r="J51" s="72">
        <v>0.16</v>
      </c>
      <c r="K51" s="73">
        <v>466</v>
      </c>
      <c r="L51" s="73">
        <v>511</v>
      </c>
      <c r="M51" s="72">
        <v>0.05</v>
      </c>
      <c r="N51" s="72">
        <v>0.2</v>
      </c>
      <c r="O51" s="72">
        <v>0.18</v>
      </c>
      <c r="P51" s="72">
        <v>7.6</v>
      </c>
      <c r="Q51" s="72">
        <v>0.14000000000000001</v>
      </c>
      <c r="R51" s="72">
        <v>1.76</v>
      </c>
      <c r="S51" s="72">
        <v>1.9</v>
      </c>
      <c r="T51" s="73">
        <v>69</v>
      </c>
      <c r="U51" s="73">
        <v>3</v>
      </c>
      <c r="V51" s="73">
        <v>9</v>
      </c>
      <c r="W51" s="72">
        <v>0.21</v>
      </c>
      <c r="X51" s="72">
        <v>2.72</v>
      </c>
      <c r="Y51" s="72">
        <v>2.93</v>
      </c>
      <c r="Z51" s="65">
        <f t="shared" si="2"/>
        <v>12.631578947368421</v>
      </c>
    </row>
    <row r="52" spans="1:26">
      <c r="B52" s="209"/>
      <c r="C52" s="3">
        <v>2081.08</v>
      </c>
      <c r="D52" s="96" t="s">
        <v>303</v>
      </c>
      <c r="E52" s="96">
        <v>238594</v>
      </c>
      <c r="F52" s="120" t="s">
        <v>89</v>
      </c>
      <c r="G52" s="63">
        <v>50.25</v>
      </c>
      <c r="H52" s="63">
        <v>0.61</v>
      </c>
      <c r="I52" s="63">
        <v>1.76</v>
      </c>
      <c r="J52" s="63">
        <v>0.26</v>
      </c>
      <c r="K52" s="64">
        <v>457</v>
      </c>
      <c r="L52" s="64">
        <v>498</v>
      </c>
      <c r="M52" s="63">
        <v>0</v>
      </c>
      <c r="N52" s="63">
        <v>0.2</v>
      </c>
      <c r="O52" s="63">
        <v>7.0000000000000007E-2</v>
      </c>
      <c r="P52" s="63">
        <v>10</v>
      </c>
      <c r="Q52" s="63">
        <v>0.2</v>
      </c>
      <c r="R52" s="63">
        <v>3.69</v>
      </c>
      <c r="S52" s="63">
        <v>3.89</v>
      </c>
      <c r="T52" s="64">
        <v>45</v>
      </c>
      <c r="U52" s="64">
        <v>0</v>
      </c>
      <c r="V52" s="64">
        <v>2</v>
      </c>
      <c r="W52" s="63">
        <v>0.28000000000000003</v>
      </c>
      <c r="X52" s="63">
        <v>1.98</v>
      </c>
      <c r="Y52" s="63">
        <v>2.2599999999999998</v>
      </c>
      <c r="Z52" s="65">
        <f t="shared" si="2"/>
        <v>15.681233933161954</v>
      </c>
    </row>
    <row r="53" spans="1:26">
      <c r="B53" s="209"/>
      <c r="C53" s="3">
        <v>2081.1999999999998</v>
      </c>
      <c r="D53" s="96" t="s">
        <v>304</v>
      </c>
      <c r="E53" s="96">
        <v>238594</v>
      </c>
      <c r="F53" s="120" t="s">
        <v>190</v>
      </c>
      <c r="G53" s="63">
        <v>49.13</v>
      </c>
      <c r="H53" s="63">
        <v>0.59</v>
      </c>
      <c r="I53" s="63">
        <v>1.81</v>
      </c>
      <c r="J53" s="63">
        <v>0.25</v>
      </c>
      <c r="K53" s="64">
        <v>461</v>
      </c>
      <c r="L53" s="64">
        <v>502</v>
      </c>
      <c r="M53" s="63">
        <v>0.01</v>
      </c>
      <c r="N53" s="63">
        <v>0.1</v>
      </c>
      <c r="O53" s="63">
        <v>0.05</v>
      </c>
      <c r="P53" s="63">
        <v>8.6</v>
      </c>
      <c r="Q53" s="63">
        <v>0.2</v>
      </c>
      <c r="R53" s="63">
        <v>3.11</v>
      </c>
      <c r="S53" s="63">
        <v>3.31</v>
      </c>
      <c r="T53" s="64">
        <v>55</v>
      </c>
      <c r="U53" s="64">
        <v>0</v>
      </c>
      <c r="V53" s="64">
        <v>2</v>
      </c>
      <c r="W53" s="63">
        <v>0.24</v>
      </c>
      <c r="X53" s="63">
        <v>2.15</v>
      </c>
      <c r="Y53" s="63">
        <v>2.39</v>
      </c>
      <c r="Z53" s="65">
        <f t="shared" si="2"/>
        <v>17.82477341389728</v>
      </c>
    </row>
    <row r="54" spans="1:26">
      <c r="B54" s="209"/>
      <c r="C54" s="3">
        <v>2081.33</v>
      </c>
      <c r="D54" s="96" t="s">
        <v>305</v>
      </c>
      <c r="E54" s="96">
        <v>238594</v>
      </c>
      <c r="F54" s="120" t="s">
        <v>156</v>
      </c>
      <c r="G54" s="63">
        <v>49.42</v>
      </c>
      <c r="H54" s="63">
        <v>0.6</v>
      </c>
      <c r="I54" s="63">
        <v>2.57</v>
      </c>
      <c r="J54" s="63">
        <v>0.19</v>
      </c>
      <c r="K54" s="64">
        <v>456</v>
      </c>
      <c r="L54" s="64">
        <v>497</v>
      </c>
      <c r="M54" s="63">
        <v>0.01</v>
      </c>
      <c r="N54" s="63">
        <v>0.1</v>
      </c>
      <c r="O54" s="63">
        <v>0.04</v>
      </c>
      <c r="P54" s="63">
        <v>6</v>
      </c>
      <c r="Q54" s="63">
        <v>0.27</v>
      </c>
      <c r="R54" s="63">
        <v>3.16</v>
      </c>
      <c r="S54" s="63">
        <v>3.43</v>
      </c>
      <c r="T54" s="64">
        <v>75</v>
      </c>
      <c r="U54" s="64">
        <v>0</v>
      </c>
      <c r="V54" s="64">
        <v>1</v>
      </c>
      <c r="W54" s="63">
        <v>0.17</v>
      </c>
      <c r="X54" s="63">
        <v>2</v>
      </c>
      <c r="Y54" s="63">
        <v>2.17</v>
      </c>
      <c r="Z54" s="65">
        <f t="shared" si="2"/>
        <v>17.492711370262391</v>
      </c>
    </row>
    <row r="55" spans="1:26">
      <c r="B55" s="209"/>
      <c r="C55" s="3">
        <v>2081.41</v>
      </c>
      <c r="D55" s="96" t="s">
        <v>306</v>
      </c>
      <c r="E55" s="96">
        <v>238594</v>
      </c>
      <c r="F55" s="120" t="s">
        <v>191</v>
      </c>
      <c r="G55" s="63">
        <v>49.22</v>
      </c>
      <c r="H55" s="63">
        <v>0.21</v>
      </c>
      <c r="I55" s="63">
        <v>0.61</v>
      </c>
      <c r="J55" s="63">
        <v>0.26</v>
      </c>
      <c r="K55" s="64">
        <v>457</v>
      </c>
      <c r="L55" s="64">
        <v>498</v>
      </c>
      <c r="M55" s="63">
        <v>0.01</v>
      </c>
      <c r="N55" s="63">
        <v>0</v>
      </c>
      <c r="O55" s="63">
        <v>0.08</v>
      </c>
      <c r="P55" s="63">
        <v>11.3</v>
      </c>
      <c r="Q55" s="63">
        <v>7.0000000000000007E-2</v>
      </c>
      <c r="R55" s="63">
        <v>1.1100000000000001</v>
      </c>
      <c r="S55" s="63">
        <v>1.18</v>
      </c>
      <c r="T55" s="64">
        <v>52</v>
      </c>
      <c r="U55" s="64">
        <v>1</v>
      </c>
      <c r="V55" s="64">
        <v>7</v>
      </c>
      <c r="W55" s="63">
        <v>0.31</v>
      </c>
      <c r="X55" s="63">
        <v>4.38</v>
      </c>
      <c r="Y55" s="63">
        <v>4.68</v>
      </c>
      <c r="Z55" s="65">
        <f t="shared" si="2"/>
        <v>17.796610169491526</v>
      </c>
    </row>
    <row r="56" spans="1:26">
      <c r="B56" s="209"/>
      <c r="C56" s="3">
        <v>2081.5100000000002</v>
      </c>
      <c r="D56" s="96" t="s">
        <v>307</v>
      </c>
      <c r="E56" s="96">
        <v>238594</v>
      </c>
      <c r="F56" s="120" t="s">
        <v>157</v>
      </c>
      <c r="G56" s="63">
        <v>51.01</v>
      </c>
      <c r="H56" s="63">
        <v>0.85</v>
      </c>
      <c r="I56" s="63">
        <v>2.14</v>
      </c>
      <c r="J56" s="63">
        <v>0.28000000000000003</v>
      </c>
      <c r="K56" s="64">
        <v>459</v>
      </c>
      <c r="L56" s="64">
        <v>500</v>
      </c>
      <c r="M56" s="63">
        <v>0.01</v>
      </c>
      <c r="N56" s="63">
        <v>0.4</v>
      </c>
      <c r="O56" s="63">
        <v>0.08</v>
      </c>
      <c r="P56" s="63">
        <v>8.1999999999999993</v>
      </c>
      <c r="Q56" s="63">
        <v>0.26</v>
      </c>
      <c r="R56" s="63">
        <v>4.07</v>
      </c>
      <c r="S56" s="63">
        <v>4.33</v>
      </c>
      <c r="T56" s="64">
        <v>49</v>
      </c>
      <c r="U56" s="64">
        <v>0</v>
      </c>
      <c r="V56" s="64">
        <v>2</v>
      </c>
      <c r="W56" s="63">
        <v>0.23</v>
      </c>
      <c r="X56" s="63">
        <v>1.1599999999999999</v>
      </c>
      <c r="Y56" s="63">
        <v>1.39</v>
      </c>
      <c r="Z56" s="65">
        <f t="shared" si="2"/>
        <v>19.630484988452654</v>
      </c>
    </row>
    <row r="57" spans="1:26">
      <c r="B57" s="209"/>
      <c r="C57" s="3">
        <v>2081.63</v>
      </c>
      <c r="D57" s="96" t="s">
        <v>308</v>
      </c>
      <c r="E57" s="96">
        <v>238594</v>
      </c>
      <c r="F57" s="120" t="s">
        <v>192</v>
      </c>
      <c r="G57" s="63">
        <v>51.36</v>
      </c>
      <c r="H57" s="63">
        <v>0.93</v>
      </c>
      <c r="I57" s="63">
        <v>2.2999999999999998</v>
      </c>
      <c r="J57" s="63">
        <v>0.28999999999999998</v>
      </c>
      <c r="K57" s="64">
        <v>458</v>
      </c>
      <c r="L57" s="64">
        <v>499</v>
      </c>
      <c r="M57" s="63">
        <v>0.01</v>
      </c>
      <c r="N57" s="63">
        <v>0.2</v>
      </c>
      <c r="O57" s="63">
        <v>7.0000000000000007E-2</v>
      </c>
      <c r="P57" s="63">
        <v>8</v>
      </c>
      <c r="Q57" s="63">
        <v>0.27</v>
      </c>
      <c r="R57" s="63">
        <v>4.1399999999999997</v>
      </c>
      <c r="S57" s="63">
        <v>4.41</v>
      </c>
      <c r="T57" s="64">
        <v>52</v>
      </c>
      <c r="U57" s="64">
        <v>0</v>
      </c>
      <c r="V57" s="64">
        <v>2</v>
      </c>
      <c r="W57" s="63">
        <v>0.22</v>
      </c>
      <c r="X57" s="63">
        <v>1.55</v>
      </c>
      <c r="Y57" s="63">
        <v>1.77</v>
      </c>
      <c r="Z57" s="65">
        <f t="shared" si="2"/>
        <v>21.088435374149658</v>
      </c>
    </row>
    <row r="58" spans="1:26">
      <c r="A58" s="214" t="s">
        <v>225</v>
      </c>
      <c r="B58" s="209"/>
      <c r="C58" s="3">
        <v>2081.75</v>
      </c>
      <c r="D58" s="96" t="s">
        <v>309</v>
      </c>
      <c r="E58" s="96">
        <v>238594</v>
      </c>
      <c r="F58" s="120" t="s">
        <v>158</v>
      </c>
      <c r="G58" s="63">
        <v>49.33</v>
      </c>
      <c r="H58" s="63">
        <v>0.36</v>
      </c>
      <c r="I58" s="63">
        <v>1.04</v>
      </c>
      <c r="J58" s="63">
        <v>0.25</v>
      </c>
      <c r="K58" s="64">
        <v>457</v>
      </c>
      <c r="L58" s="64">
        <v>498</v>
      </c>
      <c r="M58" s="63">
        <v>0.01</v>
      </c>
      <c r="N58" s="63">
        <v>0.1</v>
      </c>
      <c r="O58" s="63">
        <v>0.03</v>
      </c>
      <c r="P58" s="63">
        <v>7.3</v>
      </c>
      <c r="Q58" s="63">
        <v>0.12</v>
      </c>
      <c r="R58" s="63">
        <v>1.79</v>
      </c>
      <c r="S58" s="63">
        <v>1.91</v>
      </c>
      <c r="T58" s="64">
        <v>54</v>
      </c>
      <c r="U58" s="64">
        <v>1</v>
      </c>
      <c r="V58" s="64">
        <v>2</v>
      </c>
      <c r="W58" s="63">
        <v>0.2</v>
      </c>
      <c r="X58" s="63">
        <v>1.1299999999999999</v>
      </c>
      <c r="Y58" s="63">
        <v>1.34</v>
      </c>
      <c r="Z58" s="65">
        <f t="shared" si="2"/>
        <v>18.848167539267017</v>
      </c>
    </row>
    <row r="59" spans="1:26">
      <c r="A59" s="214"/>
      <c r="B59" s="209"/>
      <c r="C59" s="19">
        <v>2081.7800000000002</v>
      </c>
      <c r="D59" s="96" t="s">
        <v>350</v>
      </c>
      <c r="E59" s="96">
        <v>263842</v>
      </c>
      <c r="F59" s="120" t="s">
        <v>96</v>
      </c>
      <c r="G59" s="63">
        <v>59.45</v>
      </c>
      <c r="H59" s="63">
        <v>0.28999999999999998</v>
      </c>
      <c r="I59" s="63">
        <v>0.87</v>
      </c>
      <c r="J59" s="63">
        <v>0.25</v>
      </c>
      <c r="K59" s="64">
        <v>458</v>
      </c>
      <c r="L59" s="64">
        <v>503</v>
      </c>
      <c r="M59" s="63">
        <v>0.11</v>
      </c>
      <c r="N59" s="63">
        <v>0.1</v>
      </c>
      <c r="O59" s="63">
        <v>0.12</v>
      </c>
      <c r="P59" s="63">
        <v>7.9</v>
      </c>
      <c r="Q59" s="63">
        <v>0.11</v>
      </c>
      <c r="R59" s="63">
        <v>1.32</v>
      </c>
      <c r="S59" s="63">
        <v>1.43</v>
      </c>
      <c r="T59" s="64">
        <v>61</v>
      </c>
      <c r="U59" s="64">
        <v>8</v>
      </c>
      <c r="V59" s="64">
        <v>8</v>
      </c>
      <c r="W59" s="63">
        <v>0.22</v>
      </c>
      <c r="X59" s="63">
        <v>2.6</v>
      </c>
      <c r="Y59" s="63">
        <v>2.82</v>
      </c>
      <c r="Z59" s="65">
        <f t="shared" si="2"/>
        <v>20.279720279720276</v>
      </c>
    </row>
    <row r="60" spans="1:26">
      <c r="A60" s="214"/>
      <c r="B60" s="209"/>
      <c r="C60" s="3">
        <v>2081.81</v>
      </c>
      <c r="D60" s="96" t="s">
        <v>310</v>
      </c>
      <c r="E60" s="188">
        <v>238594</v>
      </c>
      <c r="F60" s="120" t="s">
        <v>159</v>
      </c>
      <c r="G60" s="63">
        <v>51.04</v>
      </c>
      <c r="H60" s="63">
        <v>0.25</v>
      </c>
      <c r="I60" s="63">
        <v>0.57999999999999996</v>
      </c>
      <c r="J60" s="63">
        <v>0.3</v>
      </c>
      <c r="K60" s="64">
        <v>453</v>
      </c>
      <c r="L60" s="64">
        <v>494</v>
      </c>
      <c r="M60" s="63">
        <v>0</v>
      </c>
      <c r="N60" s="63">
        <v>0</v>
      </c>
      <c r="O60" s="63">
        <v>0.04</v>
      </c>
      <c r="P60" s="63">
        <v>9.8000000000000007</v>
      </c>
      <c r="Q60" s="63">
        <v>7.0000000000000007E-2</v>
      </c>
      <c r="R60" s="63">
        <v>1.01</v>
      </c>
      <c r="S60" s="63">
        <v>1.08</v>
      </c>
      <c r="T60" s="64">
        <v>54</v>
      </c>
      <c r="U60" s="64">
        <v>0</v>
      </c>
      <c r="V60" s="64">
        <v>4</v>
      </c>
      <c r="W60" s="63">
        <v>0.27</v>
      </c>
      <c r="X60" s="63">
        <v>5.09</v>
      </c>
      <c r="Y60" s="63">
        <v>5.36</v>
      </c>
      <c r="Z60" s="65">
        <f t="shared" si="2"/>
        <v>23.148148148148145</v>
      </c>
    </row>
    <row r="61" spans="1:26">
      <c r="B61" s="209"/>
      <c r="C61" s="16">
        <v>2081.94</v>
      </c>
      <c r="D61" s="96" t="s">
        <v>311</v>
      </c>
      <c r="E61" s="188">
        <v>238594</v>
      </c>
      <c r="F61" s="69" t="s">
        <v>193</v>
      </c>
      <c r="G61" s="70">
        <v>49.77</v>
      </c>
      <c r="H61" s="71">
        <v>0.43</v>
      </c>
      <c r="I61" s="71">
        <v>1.3</v>
      </c>
      <c r="J61" s="71">
        <v>0.25</v>
      </c>
      <c r="K61" s="70">
        <v>461</v>
      </c>
      <c r="L61" s="70">
        <v>502</v>
      </c>
      <c r="M61" s="71">
        <v>0.04</v>
      </c>
      <c r="N61" s="71">
        <v>0.2</v>
      </c>
      <c r="O61" s="71">
        <v>0.26</v>
      </c>
      <c r="P61" s="71">
        <v>6.8</v>
      </c>
      <c r="Q61" s="71">
        <v>0.16</v>
      </c>
      <c r="R61" s="71">
        <v>2.29</v>
      </c>
      <c r="S61" s="71">
        <v>2.4500000000000002</v>
      </c>
      <c r="T61" s="70">
        <v>53</v>
      </c>
      <c r="U61" s="70">
        <v>2</v>
      </c>
      <c r="V61" s="70">
        <v>11</v>
      </c>
      <c r="W61" s="71">
        <v>0.19</v>
      </c>
      <c r="X61" s="71">
        <v>1.59</v>
      </c>
      <c r="Y61" s="71">
        <v>1.78</v>
      </c>
      <c r="Z61" s="65">
        <f t="shared" si="2"/>
        <v>17.551020408163264</v>
      </c>
    </row>
    <row r="62" spans="1:26">
      <c r="B62" s="209"/>
      <c r="C62" s="3">
        <v>2081.98</v>
      </c>
      <c r="D62" s="96" t="s">
        <v>353</v>
      </c>
      <c r="E62" s="188">
        <v>238594</v>
      </c>
      <c r="F62" s="120" t="s">
        <v>194</v>
      </c>
      <c r="G62" s="63">
        <v>49.99</v>
      </c>
      <c r="H62" s="63">
        <v>0.17</v>
      </c>
      <c r="I62" s="63">
        <v>0.48</v>
      </c>
      <c r="J62" s="63">
        <v>0.27</v>
      </c>
      <c r="K62" s="64">
        <v>454</v>
      </c>
      <c r="L62" s="64">
        <v>495</v>
      </c>
      <c r="M62" s="63">
        <v>0</v>
      </c>
      <c r="N62" s="63">
        <v>0.1</v>
      </c>
      <c r="O62" s="63">
        <v>0.04</v>
      </c>
      <c r="P62" s="63">
        <v>8.6</v>
      </c>
      <c r="Q62" s="63">
        <v>0.06</v>
      </c>
      <c r="R62" s="63">
        <v>0.89</v>
      </c>
      <c r="S62" s="63">
        <v>0.95</v>
      </c>
      <c r="T62" s="64">
        <v>51</v>
      </c>
      <c r="U62" s="64">
        <v>0</v>
      </c>
      <c r="V62" s="64">
        <v>4</v>
      </c>
      <c r="W62" s="63">
        <v>0.24</v>
      </c>
      <c r="X62" s="63">
        <v>6.43</v>
      </c>
      <c r="Y62" s="63">
        <v>6.66</v>
      </c>
      <c r="Z62" s="65">
        <f t="shared" ref="Z62:Z86" si="3">H62*100/S62</f>
        <v>17.894736842105264</v>
      </c>
    </row>
    <row r="63" spans="1:26">
      <c r="B63" s="209"/>
      <c r="C63" s="3">
        <v>2082.0700000000002</v>
      </c>
      <c r="D63" s="96" t="s">
        <v>312</v>
      </c>
      <c r="E63" s="188">
        <v>238594</v>
      </c>
      <c r="F63" s="120" t="s">
        <v>195</v>
      </c>
      <c r="G63" s="63">
        <v>49.62</v>
      </c>
      <c r="H63" s="63">
        <v>0.32</v>
      </c>
      <c r="I63" s="63">
        <v>1.01</v>
      </c>
      <c r="J63" s="63">
        <v>0.24</v>
      </c>
      <c r="K63" s="64">
        <v>468</v>
      </c>
      <c r="L63" s="64">
        <v>509</v>
      </c>
      <c r="M63" s="63">
        <v>0</v>
      </c>
      <c r="N63" s="63">
        <v>0</v>
      </c>
      <c r="O63" s="63">
        <v>7.0000000000000007E-2</v>
      </c>
      <c r="P63" s="63">
        <v>7.3</v>
      </c>
      <c r="Q63" s="63">
        <v>0.11</v>
      </c>
      <c r="R63" s="63">
        <v>1.48</v>
      </c>
      <c r="S63" s="63">
        <v>1.59</v>
      </c>
      <c r="T63" s="64">
        <v>64</v>
      </c>
      <c r="U63" s="64">
        <v>0</v>
      </c>
      <c r="V63" s="64">
        <v>4</v>
      </c>
      <c r="W63" s="63">
        <v>0.2</v>
      </c>
      <c r="X63" s="63">
        <v>4.7300000000000004</v>
      </c>
      <c r="Y63" s="63">
        <v>4.93</v>
      </c>
      <c r="Z63" s="65">
        <f t="shared" si="3"/>
        <v>20.125786163522012</v>
      </c>
    </row>
    <row r="64" spans="1:26">
      <c r="B64" s="209"/>
      <c r="C64" s="3">
        <v>2082.1799999999998</v>
      </c>
      <c r="D64" s="96" t="s">
        <v>313</v>
      </c>
      <c r="E64" s="188">
        <v>238594</v>
      </c>
      <c r="F64" s="120" t="s">
        <v>161</v>
      </c>
      <c r="G64" s="63">
        <v>50.58</v>
      </c>
      <c r="H64" s="63">
        <v>0.28999999999999998</v>
      </c>
      <c r="I64" s="63">
        <v>0.91</v>
      </c>
      <c r="J64" s="63">
        <v>0.24</v>
      </c>
      <c r="K64" s="64">
        <v>467</v>
      </c>
      <c r="L64" s="64">
        <v>508</v>
      </c>
      <c r="M64" s="63">
        <v>0</v>
      </c>
      <c r="N64" s="63">
        <v>0.1</v>
      </c>
      <c r="O64" s="63">
        <v>0.06</v>
      </c>
      <c r="P64" s="63">
        <v>8</v>
      </c>
      <c r="Q64" s="63">
        <v>0.1</v>
      </c>
      <c r="R64" s="63">
        <v>1.59</v>
      </c>
      <c r="S64" s="63">
        <v>1.69</v>
      </c>
      <c r="T64" s="64">
        <v>54</v>
      </c>
      <c r="U64" s="64">
        <v>0</v>
      </c>
      <c r="V64" s="64">
        <v>4</v>
      </c>
      <c r="W64" s="63">
        <v>0.22</v>
      </c>
      <c r="X64" s="63">
        <v>3.65</v>
      </c>
      <c r="Y64" s="63">
        <v>3.87</v>
      </c>
      <c r="Z64" s="65">
        <f t="shared" si="3"/>
        <v>17.159763313609467</v>
      </c>
    </row>
    <row r="65" spans="2:26">
      <c r="B65" s="209"/>
      <c r="C65" s="3">
        <v>2082.33</v>
      </c>
      <c r="D65" s="96" t="s">
        <v>314</v>
      </c>
      <c r="E65" s="188">
        <v>238594</v>
      </c>
      <c r="F65" s="120" t="s">
        <v>196</v>
      </c>
      <c r="G65" s="63">
        <v>49.77</v>
      </c>
      <c r="H65" s="63">
        <v>0.94</v>
      </c>
      <c r="I65" s="63">
        <v>4.1500000000000004</v>
      </c>
      <c r="J65" s="63">
        <v>0.18</v>
      </c>
      <c r="K65" s="64">
        <v>467</v>
      </c>
      <c r="L65" s="64">
        <v>508</v>
      </c>
      <c r="M65" s="63">
        <v>0.04</v>
      </c>
      <c r="N65" s="63">
        <v>0.3</v>
      </c>
      <c r="O65" s="63">
        <v>0.23</v>
      </c>
      <c r="P65" s="63">
        <v>7.6</v>
      </c>
      <c r="Q65" s="63">
        <v>0.44</v>
      </c>
      <c r="R65" s="63">
        <v>4.87</v>
      </c>
      <c r="S65" s="63">
        <v>5.31</v>
      </c>
      <c r="T65" s="64">
        <v>78</v>
      </c>
      <c r="U65" s="64">
        <v>1</v>
      </c>
      <c r="V65" s="64">
        <v>4</v>
      </c>
      <c r="W65" s="63">
        <v>0.21</v>
      </c>
      <c r="X65" s="63">
        <v>0.71</v>
      </c>
      <c r="Y65" s="63">
        <v>0.92</v>
      </c>
      <c r="Z65" s="65">
        <f t="shared" si="3"/>
        <v>17.702448210922789</v>
      </c>
    </row>
    <row r="66" spans="2:26">
      <c r="B66" s="209"/>
      <c r="C66" s="19">
        <v>2082.7800000000002</v>
      </c>
      <c r="D66" s="96" t="s">
        <v>351</v>
      </c>
      <c r="E66" s="96">
        <v>263842</v>
      </c>
      <c r="F66" s="120" t="s">
        <v>102</v>
      </c>
      <c r="G66" s="63">
        <v>59.96</v>
      </c>
      <c r="H66" s="63">
        <v>0.18</v>
      </c>
      <c r="I66" s="63">
        <v>0.57999999999999996</v>
      </c>
      <c r="J66" s="63">
        <v>0.24</v>
      </c>
      <c r="K66" s="64">
        <v>463</v>
      </c>
      <c r="L66" s="64">
        <v>508</v>
      </c>
      <c r="M66" s="63">
        <v>0.02</v>
      </c>
      <c r="N66" s="63">
        <v>0</v>
      </c>
      <c r="O66" s="63">
        <v>0.11</v>
      </c>
      <c r="P66" s="63">
        <v>6.2</v>
      </c>
      <c r="Q66" s="63">
        <v>7.0000000000000007E-2</v>
      </c>
      <c r="R66" s="63">
        <v>0.91</v>
      </c>
      <c r="S66" s="63">
        <v>0.98</v>
      </c>
      <c r="T66" s="64">
        <v>59</v>
      </c>
      <c r="U66" s="64">
        <v>2</v>
      </c>
      <c r="V66" s="64">
        <v>11</v>
      </c>
      <c r="W66" s="63">
        <v>0.17</v>
      </c>
      <c r="X66" s="63">
        <v>0.25</v>
      </c>
      <c r="Y66" s="63">
        <v>0.42</v>
      </c>
      <c r="Z66" s="65">
        <f t="shared" si="3"/>
        <v>18.367346938775512</v>
      </c>
    </row>
    <row r="67" spans="2:26">
      <c r="B67" s="209"/>
      <c r="C67" s="16">
        <v>2083.46</v>
      </c>
      <c r="D67" s="96" t="s">
        <v>315</v>
      </c>
      <c r="E67" s="188">
        <v>238594</v>
      </c>
      <c r="F67" s="69" t="s">
        <v>357</v>
      </c>
      <c r="G67" s="70">
        <v>50.04</v>
      </c>
      <c r="H67" s="71">
        <v>0.23</v>
      </c>
      <c r="I67" s="71">
        <v>0.54</v>
      </c>
      <c r="J67" s="71">
        <v>0.3</v>
      </c>
      <c r="K67" s="70">
        <v>452</v>
      </c>
      <c r="L67" s="70">
        <v>493</v>
      </c>
      <c r="M67" s="71">
        <v>0.03</v>
      </c>
      <c r="N67" s="71">
        <v>0.2</v>
      </c>
      <c r="O67" s="71">
        <v>0.34</v>
      </c>
      <c r="P67" s="71">
        <v>20.5</v>
      </c>
      <c r="Q67" s="71">
        <v>0.08</v>
      </c>
      <c r="R67" s="71">
        <v>1.24</v>
      </c>
      <c r="S67" s="71">
        <v>1.32</v>
      </c>
      <c r="T67" s="70">
        <v>41</v>
      </c>
      <c r="U67" s="70">
        <v>2</v>
      </c>
      <c r="V67" s="70">
        <v>26</v>
      </c>
      <c r="W67" s="71">
        <v>0.56000000000000005</v>
      </c>
      <c r="X67" s="71">
        <v>5.39</v>
      </c>
      <c r="Y67" s="71">
        <v>5.96</v>
      </c>
      <c r="Z67" s="65">
        <f t="shared" si="3"/>
        <v>17.424242424242422</v>
      </c>
    </row>
    <row r="68" spans="2:26">
      <c r="B68" s="209"/>
      <c r="C68" s="18">
        <v>2084.37</v>
      </c>
      <c r="D68" s="96" t="s">
        <v>352</v>
      </c>
      <c r="E68" s="96">
        <v>263842</v>
      </c>
      <c r="F68" s="69" t="s">
        <v>197</v>
      </c>
      <c r="G68" s="70">
        <v>60.54</v>
      </c>
      <c r="H68" s="71">
        <v>0.63</v>
      </c>
      <c r="I68" s="71">
        <v>1.53</v>
      </c>
      <c r="J68" s="71">
        <v>0.28999999999999998</v>
      </c>
      <c r="K68" s="70">
        <v>448</v>
      </c>
      <c r="L68" s="70">
        <v>493</v>
      </c>
      <c r="M68" s="71">
        <v>0.06</v>
      </c>
      <c r="N68" s="71">
        <v>0.3</v>
      </c>
      <c r="O68" s="71">
        <v>0.31</v>
      </c>
      <c r="P68" s="71">
        <v>9.1</v>
      </c>
      <c r="Q68" s="71">
        <v>0.2</v>
      </c>
      <c r="R68" s="71">
        <v>4.17</v>
      </c>
      <c r="S68" s="71">
        <v>4.37</v>
      </c>
      <c r="T68" s="70">
        <v>35</v>
      </c>
      <c r="U68" s="70">
        <v>1</v>
      </c>
      <c r="V68" s="70">
        <v>7</v>
      </c>
      <c r="W68" s="71">
        <v>0.25</v>
      </c>
      <c r="X68" s="71">
        <v>0.77</v>
      </c>
      <c r="Y68" s="71">
        <v>1.02</v>
      </c>
      <c r="Z68" s="65">
        <f t="shared" si="3"/>
        <v>14.416475972540045</v>
      </c>
    </row>
    <row r="69" spans="2:26">
      <c r="B69" s="209"/>
      <c r="C69" s="16">
        <v>2084.98</v>
      </c>
      <c r="D69" s="96" t="s">
        <v>316</v>
      </c>
      <c r="E69" s="96">
        <v>238594</v>
      </c>
      <c r="F69" s="69" t="s">
        <v>358</v>
      </c>
      <c r="G69" s="70">
        <v>50.29</v>
      </c>
      <c r="H69" s="71">
        <v>0.79</v>
      </c>
      <c r="I69" s="71">
        <v>2.91</v>
      </c>
      <c r="J69" s="71">
        <v>0.21</v>
      </c>
      <c r="K69" s="70">
        <v>464</v>
      </c>
      <c r="L69" s="70">
        <v>505</v>
      </c>
      <c r="M69" s="71">
        <v>0.08</v>
      </c>
      <c r="N69" s="71">
        <v>0.5</v>
      </c>
      <c r="O69" s="71">
        <v>0.21</v>
      </c>
      <c r="P69" s="71">
        <v>16.600000000000001</v>
      </c>
      <c r="Q69" s="71">
        <v>0.33</v>
      </c>
      <c r="R69" s="71">
        <v>4.47</v>
      </c>
      <c r="S69" s="71">
        <v>4.8</v>
      </c>
      <c r="T69" s="70">
        <v>61</v>
      </c>
      <c r="U69" s="70">
        <v>2</v>
      </c>
      <c r="V69" s="70">
        <v>4</v>
      </c>
      <c r="W69" s="71">
        <v>0.46</v>
      </c>
      <c r="X69" s="71">
        <v>0.56000000000000005</v>
      </c>
      <c r="Y69" s="71">
        <v>1.02</v>
      </c>
      <c r="Z69" s="65">
        <f t="shared" si="3"/>
        <v>16.458333333333336</v>
      </c>
    </row>
    <row r="70" spans="2:26">
      <c r="B70" s="209"/>
      <c r="C70" s="16">
        <v>2087.88</v>
      </c>
      <c r="D70" s="96" t="s">
        <v>317</v>
      </c>
      <c r="E70" s="96">
        <v>238594</v>
      </c>
      <c r="F70" s="69" t="s">
        <v>359</v>
      </c>
      <c r="G70" s="70">
        <v>49.54</v>
      </c>
      <c r="H70" s="71">
        <v>0.69</v>
      </c>
      <c r="I70" s="71">
        <v>2.08</v>
      </c>
      <c r="J70" s="71">
        <v>0.25</v>
      </c>
      <c r="K70" s="70">
        <v>460</v>
      </c>
      <c r="L70" s="70">
        <v>501</v>
      </c>
      <c r="M70" s="71">
        <v>0.08</v>
      </c>
      <c r="N70" s="71">
        <v>0.3</v>
      </c>
      <c r="O70" s="71">
        <v>0.26</v>
      </c>
      <c r="P70" s="71">
        <v>8.1999999999999993</v>
      </c>
      <c r="Q70" s="71">
        <v>0.25</v>
      </c>
      <c r="R70" s="71">
        <v>4.26</v>
      </c>
      <c r="S70" s="71">
        <v>4.51</v>
      </c>
      <c r="T70" s="70">
        <v>46</v>
      </c>
      <c r="U70" s="70">
        <v>2</v>
      </c>
      <c r="V70" s="70">
        <v>6</v>
      </c>
      <c r="W70" s="71">
        <v>0.23</v>
      </c>
      <c r="X70" s="71">
        <v>0.46</v>
      </c>
      <c r="Y70" s="71">
        <v>0.69</v>
      </c>
      <c r="Z70" s="65">
        <f t="shared" si="3"/>
        <v>15.299334811529935</v>
      </c>
    </row>
    <row r="71" spans="2:26">
      <c r="B71" s="209"/>
      <c r="C71" s="16">
        <v>2090.9299999999998</v>
      </c>
      <c r="D71" s="96" t="s">
        <v>318</v>
      </c>
      <c r="E71" s="96">
        <v>244369</v>
      </c>
      <c r="F71" s="69" t="s">
        <v>360</v>
      </c>
      <c r="G71" s="70">
        <v>50.88</v>
      </c>
      <c r="H71" s="71">
        <v>0.28000000000000003</v>
      </c>
      <c r="I71" s="71">
        <v>0.88</v>
      </c>
      <c r="J71" s="71">
        <v>0.24</v>
      </c>
      <c r="K71" s="70">
        <v>464</v>
      </c>
      <c r="L71" s="70">
        <v>505</v>
      </c>
      <c r="M71" s="71">
        <v>0.05</v>
      </c>
      <c r="N71" s="71">
        <v>0.2</v>
      </c>
      <c r="O71" s="71">
        <v>0.06</v>
      </c>
      <c r="P71" s="71">
        <v>6.8</v>
      </c>
      <c r="Q71" s="71">
        <v>0.1</v>
      </c>
      <c r="R71" s="71">
        <v>1.81</v>
      </c>
      <c r="S71" s="71">
        <v>1.91</v>
      </c>
      <c r="T71" s="70">
        <v>46</v>
      </c>
      <c r="U71" s="70">
        <v>3</v>
      </c>
      <c r="V71" s="70">
        <v>3</v>
      </c>
      <c r="W71" s="71">
        <v>0.19</v>
      </c>
      <c r="X71" s="71">
        <v>0.71</v>
      </c>
      <c r="Y71" s="71">
        <v>0.9</v>
      </c>
      <c r="Z71" s="65">
        <f t="shared" si="3"/>
        <v>14.659685863874348</v>
      </c>
    </row>
    <row r="72" spans="2:26">
      <c r="B72" s="209"/>
      <c r="C72" s="16">
        <v>2093.98</v>
      </c>
      <c r="D72" s="96" t="s">
        <v>319</v>
      </c>
      <c r="E72" s="96">
        <v>244369</v>
      </c>
      <c r="F72" s="69" t="s">
        <v>361</v>
      </c>
      <c r="G72" s="70">
        <v>51.09</v>
      </c>
      <c r="H72" s="71">
        <v>0.25</v>
      </c>
      <c r="I72" s="71">
        <v>0.78</v>
      </c>
      <c r="J72" s="71">
        <v>0.24</v>
      </c>
      <c r="K72" s="70">
        <v>464</v>
      </c>
      <c r="L72" s="70">
        <v>505</v>
      </c>
      <c r="M72" s="71">
        <v>0.1</v>
      </c>
      <c r="N72" s="71">
        <v>0.2</v>
      </c>
      <c r="O72" s="71">
        <v>0.12</v>
      </c>
      <c r="P72" s="71">
        <v>6.4</v>
      </c>
      <c r="Q72" s="71">
        <v>0.1</v>
      </c>
      <c r="R72" s="71">
        <v>1.69</v>
      </c>
      <c r="S72" s="71">
        <v>1.79</v>
      </c>
      <c r="T72" s="70">
        <v>44</v>
      </c>
      <c r="U72" s="70">
        <v>6</v>
      </c>
      <c r="V72" s="70">
        <v>7</v>
      </c>
      <c r="W72" s="71">
        <v>0.18</v>
      </c>
      <c r="X72" s="71">
        <v>0.38</v>
      </c>
      <c r="Y72" s="71">
        <v>0.56000000000000005</v>
      </c>
      <c r="Z72" s="65">
        <f t="shared" si="3"/>
        <v>13.966480446927374</v>
      </c>
    </row>
    <row r="73" spans="2:26">
      <c r="B73" s="209"/>
      <c r="C73" s="16">
        <v>2097.02</v>
      </c>
      <c r="D73" s="96" t="s">
        <v>320</v>
      </c>
      <c r="E73" s="96">
        <v>244369</v>
      </c>
      <c r="F73" s="69" t="s">
        <v>362</v>
      </c>
      <c r="G73" s="70">
        <v>50.37</v>
      </c>
      <c r="H73" s="71">
        <v>0.4</v>
      </c>
      <c r="I73" s="71">
        <v>0.95</v>
      </c>
      <c r="J73" s="71">
        <v>0.3</v>
      </c>
      <c r="K73" s="70">
        <v>463</v>
      </c>
      <c r="L73" s="70">
        <v>504</v>
      </c>
      <c r="M73" s="71">
        <v>0.05</v>
      </c>
      <c r="N73" s="71">
        <v>0.4</v>
      </c>
      <c r="O73" s="71">
        <v>0.27</v>
      </c>
      <c r="P73" s="71">
        <v>12.6</v>
      </c>
      <c r="Q73" s="71">
        <v>0.13</v>
      </c>
      <c r="R73" s="71">
        <v>2.0099999999999998</v>
      </c>
      <c r="S73" s="70">
        <v>2.14</v>
      </c>
      <c r="T73" s="70">
        <v>44</v>
      </c>
      <c r="U73" s="70">
        <v>2</v>
      </c>
      <c r="V73" s="70">
        <v>13</v>
      </c>
      <c r="W73" s="71">
        <v>0.35</v>
      </c>
      <c r="X73" s="71">
        <v>1.0900000000000001</v>
      </c>
      <c r="Y73" s="71">
        <v>1.44</v>
      </c>
      <c r="Z73" s="65">
        <f t="shared" si="3"/>
        <v>18.691588785046729</v>
      </c>
    </row>
    <row r="74" spans="2:26">
      <c r="B74" s="209"/>
      <c r="C74" s="3">
        <v>2342.08</v>
      </c>
      <c r="D74" s="96" t="s">
        <v>321</v>
      </c>
      <c r="E74" s="96">
        <v>244369</v>
      </c>
      <c r="F74" s="120" t="s">
        <v>110</v>
      </c>
      <c r="G74" s="63">
        <v>50.35</v>
      </c>
      <c r="H74" s="63">
        <v>0.46</v>
      </c>
      <c r="I74" s="63">
        <v>0.78</v>
      </c>
      <c r="J74" s="63">
        <v>0.37</v>
      </c>
      <c r="K74" s="64">
        <v>469</v>
      </c>
      <c r="L74" s="64">
        <v>510</v>
      </c>
      <c r="M74" s="63">
        <v>0.01</v>
      </c>
      <c r="N74" s="63">
        <v>0.1</v>
      </c>
      <c r="O74" s="63">
        <v>0.4</v>
      </c>
      <c r="P74" s="63">
        <v>4.8</v>
      </c>
      <c r="Q74" s="63">
        <v>0.12</v>
      </c>
      <c r="R74" s="63">
        <v>2.95</v>
      </c>
      <c r="S74" s="63">
        <v>3.07</v>
      </c>
      <c r="T74" s="64">
        <v>25</v>
      </c>
      <c r="U74" s="64">
        <v>0</v>
      </c>
      <c r="V74" s="64">
        <v>13</v>
      </c>
      <c r="W74" s="63">
        <v>0.13</v>
      </c>
      <c r="X74" s="63">
        <v>0.26</v>
      </c>
      <c r="Y74" s="63">
        <v>0.39</v>
      </c>
      <c r="Z74" s="65">
        <f t="shared" si="3"/>
        <v>14.983713355048861</v>
      </c>
    </row>
    <row r="75" spans="2:26">
      <c r="B75" s="209"/>
      <c r="C75" s="3">
        <v>2344.83</v>
      </c>
      <c r="D75" s="96" t="s">
        <v>322</v>
      </c>
      <c r="E75" s="96">
        <v>244369</v>
      </c>
      <c r="F75" s="120" t="s">
        <v>111</v>
      </c>
      <c r="G75" s="63">
        <v>49.82</v>
      </c>
      <c r="H75" s="63">
        <v>0.28999999999999998</v>
      </c>
      <c r="I75" s="63">
        <v>0.44</v>
      </c>
      <c r="J75" s="63">
        <v>0.39</v>
      </c>
      <c r="K75" s="64">
        <v>478</v>
      </c>
      <c r="L75" s="64">
        <v>519</v>
      </c>
      <c r="M75" s="63">
        <v>0</v>
      </c>
      <c r="N75" s="63">
        <v>0</v>
      </c>
      <c r="O75" s="63">
        <v>0.38</v>
      </c>
      <c r="P75" s="63">
        <v>10.1</v>
      </c>
      <c r="Q75" s="63">
        <v>7.0000000000000007E-2</v>
      </c>
      <c r="R75" s="63">
        <v>1.24</v>
      </c>
      <c r="S75" s="63">
        <v>1.31</v>
      </c>
      <c r="T75" s="64">
        <v>34</v>
      </c>
      <c r="U75" s="64">
        <v>0</v>
      </c>
      <c r="V75" s="64">
        <v>29</v>
      </c>
      <c r="W75" s="63">
        <v>0.28000000000000003</v>
      </c>
      <c r="X75" s="63">
        <v>0.94</v>
      </c>
      <c r="Y75" s="63">
        <v>1.21</v>
      </c>
      <c r="Z75" s="65">
        <f t="shared" si="3"/>
        <v>22.137404580152669</v>
      </c>
    </row>
    <row r="76" spans="2:26">
      <c r="B76" s="209"/>
      <c r="C76" s="3">
        <v>2347.87</v>
      </c>
      <c r="D76" s="96" t="s">
        <v>323</v>
      </c>
      <c r="E76" s="96">
        <v>244369</v>
      </c>
      <c r="F76" s="120" t="s">
        <v>112</v>
      </c>
      <c r="G76" s="63">
        <v>49.08</v>
      </c>
      <c r="H76" s="63">
        <v>0.35</v>
      </c>
      <c r="I76" s="63">
        <v>0.48</v>
      </c>
      <c r="J76" s="63">
        <v>0.42</v>
      </c>
      <c r="K76" s="64">
        <v>465</v>
      </c>
      <c r="L76" s="64">
        <v>506</v>
      </c>
      <c r="M76" s="63">
        <v>0.01</v>
      </c>
      <c r="N76" s="63">
        <v>0.2</v>
      </c>
      <c r="O76" s="63">
        <v>0.18</v>
      </c>
      <c r="P76" s="63">
        <v>1.9</v>
      </c>
      <c r="Q76" s="63">
        <v>0.08</v>
      </c>
      <c r="R76" s="63">
        <v>2.88</v>
      </c>
      <c r="S76" s="63">
        <v>2.96</v>
      </c>
      <c r="T76" s="64">
        <v>16</v>
      </c>
      <c r="U76" s="64">
        <v>0</v>
      </c>
      <c r="V76" s="64">
        <v>6</v>
      </c>
      <c r="W76" s="63">
        <v>0.06</v>
      </c>
      <c r="X76" s="63">
        <v>0.05</v>
      </c>
      <c r="Y76" s="63">
        <v>0.1</v>
      </c>
      <c r="Z76" s="65">
        <f t="shared" si="3"/>
        <v>11.824324324324325</v>
      </c>
    </row>
    <row r="77" spans="2:26">
      <c r="B77" s="209"/>
      <c r="C77" s="3">
        <v>2485.64</v>
      </c>
      <c r="D77" s="96" t="s">
        <v>324</v>
      </c>
      <c r="E77" s="96">
        <v>244369</v>
      </c>
      <c r="F77" s="120" t="s">
        <v>113</v>
      </c>
      <c r="G77" s="63">
        <v>50.29</v>
      </c>
      <c r="H77" s="63">
        <v>0.21</v>
      </c>
      <c r="I77" s="63">
        <v>0.26</v>
      </c>
      <c r="J77" s="63">
        <v>0.44</v>
      </c>
      <c r="K77" s="64">
        <v>479</v>
      </c>
      <c r="L77" s="64">
        <v>520</v>
      </c>
      <c r="M77" s="63">
        <v>0</v>
      </c>
      <c r="N77" s="63">
        <v>0</v>
      </c>
      <c r="O77" s="63">
        <v>0.18</v>
      </c>
      <c r="P77" s="63">
        <v>6.2</v>
      </c>
      <c r="Q77" s="63">
        <v>0.04</v>
      </c>
      <c r="R77" s="63">
        <v>0.72</v>
      </c>
      <c r="S77" s="63">
        <v>0.76</v>
      </c>
      <c r="T77" s="64">
        <v>34</v>
      </c>
      <c r="U77" s="64">
        <v>0</v>
      </c>
      <c r="V77" s="64">
        <v>24</v>
      </c>
      <c r="W77" s="63">
        <v>0.17</v>
      </c>
      <c r="X77" s="63">
        <v>4.8899999999999997</v>
      </c>
      <c r="Y77" s="63">
        <v>5.0599999999999996</v>
      </c>
      <c r="Z77" s="65">
        <f t="shared" si="3"/>
        <v>27.631578947368421</v>
      </c>
    </row>
    <row r="78" spans="2:26">
      <c r="B78" s="209"/>
      <c r="C78" s="3">
        <v>2488.69</v>
      </c>
      <c r="D78" s="96" t="s">
        <v>325</v>
      </c>
      <c r="E78" s="96">
        <v>244369</v>
      </c>
      <c r="F78" s="120" t="s">
        <v>114</v>
      </c>
      <c r="G78" s="63">
        <v>50.04</v>
      </c>
      <c r="H78" s="63">
        <v>0.32</v>
      </c>
      <c r="I78" s="63">
        <v>0.89</v>
      </c>
      <c r="J78" s="63">
        <v>0.26</v>
      </c>
      <c r="K78" s="64">
        <v>483</v>
      </c>
      <c r="L78" s="64">
        <v>524</v>
      </c>
      <c r="M78" s="63">
        <v>0.01</v>
      </c>
      <c r="N78" s="63">
        <v>0.1</v>
      </c>
      <c r="O78" s="63">
        <v>0.34</v>
      </c>
      <c r="P78" s="63">
        <v>4.4000000000000004</v>
      </c>
      <c r="Q78" s="63">
        <v>0.11</v>
      </c>
      <c r="R78" s="63">
        <v>3.73</v>
      </c>
      <c r="S78" s="63">
        <v>3.84</v>
      </c>
      <c r="T78" s="64">
        <v>23</v>
      </c>
      <c r="U78" s="64">
        <v>0</v>
      </c>
      <c r="V78" s="64">
        <v>9</v>
      </c>
      <c r="W78" s="63">
        <v>0.12</v>
      </c>
      <c r="X78" s="63">
        <v>0.38</v>
      </c>
      <c r="Y78" s="63">
        <v>0.5</v>
      </c>
      <c r="Z78" s="65">
        <f t="shared" si="3"/>
        <v>8.3333333333333339</v>
      </c>
    </row>
    <row r="79" spans="2:26">
      <c r="B79" s="209"/>
      <c r="C79" s="3">
        <v>2491.7399999999998</v>
      </c>
      <c r="D79" s="96" t="s">
        <v>326</v>
      </c>
      <c r="E79" s="96">
        <v>244369</v>
      </c>
      <c r="F79" s="120" t="s">
        <v>115</v>
      </c>
      <c r="G79" s="63">
        <v>50.67</v>
      </c>
      <c r="H79" s="63">
        <v>0.03</v>
      </c>
      <c r="I79" s="63">
        <v>0.24</v>
      </c>
      <c r="J79" s="63">
        <v>0.11</v>
      </c>
      <c r="K79" s="64">
        <v>484</v>
      </c>
      <c r="L79" s="64">
        <v>525</v>
      </c>
      <c r="M79" s="63">
        <v>0</v>
      </c>
      <c r="N79" s="63">
        <v>0</v>
      </c>
      <c r="O79" s="63">
        <v>0.12</v>
      </c>
      <c r="P79" s="63">
        <v>8.1</v>
      </c>
      <c r="Q79" s="63">
        <v>0.03</v>
      </c>
      <c r="R79" s="63">
        <v>1.06</v>
      </c>
      <c r="S79" s="63">
        <v>1.0900000000000001</v>
      </c>
      <c r="T79" s="64">
        <v>22</v>
      </c>
      <c r="U79" s="64">
        <v>0</v>
      </c>
      <c r="V79" s="64">
        <v>11</v>
      </c>
      <c r="W79" s="63">
        <v>0.22</v>
      </c>
      <c r="X79" s="63">
        <v>5.6</v>
      </c>
      <c r="Y79" s="63">
        <v>5.82</v>
      </c>
      <c r="Z79" s="65">
        <f t="shared" si="3"/>
        <v>2.7522935779816513</v>
      </c>
    </row>
    <row r="80" spans="2:26">
      <c r="B80" s="209"/>
      <c r="C80" s="3">
        <v>2494.79</v>
      </c>
      <c r="D80" s="96" t="s">
        <v>327</v>
      </c>
      <c r="E80" s="96">
        <v>244369</v>
      </c>
      <c r="F80" s="120" t="s">
        <v>116</v>
      </c>
      <c r="G80" s="63">
        <v>50.54</v>
      </c>
      <c r="H80" s="63">
        <v>0.08</v>
      </c>
      <c r="I80" s="63">
        <v>0.62</v>
      </c>
      <c r="J80" s="63">
        <v>0.11</v>
      </c>
      <c r="K80" s="64">
        <v>491</v>
      </c>
      <c r="L80" s="64">
        <v>532</v>
      </c>
      <c r="M80" s="63">
        <v>0</v>
      </c>
      <c r="N80" s="63">
        <v>0.1</v>
      </c>
      <c r="O80" s="63">
        <v>0.13</v>
      </c>
      <c r="P80" s="63">
        <v>9.8000000000000007</v>
      </c>
      <c r="Q80" s="63">
        <v>0.06</v>
      </c>
      <c r="R80" s="63">
        <v>3.52</v>
      </c>
      <c r="S80" s="63">
        <v>3.58</v>
      </c>
      <c r="T80" s="64">
        <v>17</v>
      </c>
      <c r="U80" s="64">
        <v>0</v>
      </c>
      <c r="V80" s="64">
        <v>4</v>
      </c>
      <c r="W80" s="63">
        <v>0.27</v>
      </c>
      <c r="X80" s="63">
        <v>0.21</v>
      </c>
      <c r="Y80" s="63">
        <v>0.48</v>
      </c>
      <c r="Z80" s="65">
        <f t="shared" si="3"/>
        <v>2.2346368715083798</v>
      </c>
    </row>
    <row r="81" spans="2:26">
      <c r="B81" s="209"/>
      <c r="C81" s="3">
        <v>2497.84</v>
      </c>
      <c r="D81" s="96" t="s">
        <v>328</v>
      </c>
      <c r="E81" s="96">
        <v>244369</v>
      </c>
      <c r="F81" s="120" t="s">
        <v>117</v>
      </c>
      <c r="G81" s="63">
        <v>51.2</v>
      </c>
      <c r="H81" s="63">
        <v>0.05</v>
      </c>
      <c r="I81" s="63">
        <v>0.41</v>
      </c>
      <c r="J81" s="63">
        <v>0.12</v>
      </c>
      <c r="K81" s="64">
        <v>485</v>
      </c>
      <c r="L81" s="64">
        <v>526</v>
      </c>
      <c r="M81" s="63">
        <v>0</v>
      </c>
      <c r="N81" s="63">
        <v>0</v>
      </c>
      <c r="O81" s="63">
        <v>0.03</v>
      </c>
      <c r="P81" s="63">
        <v>9.4</v>
      </c>
      <c r="Q81" s="63">
        <v>0.04</v>
      </c>
      <c r="R81" s="63">
        <v>1.8</v>
      </c>
      <c r="S81" s="63">
        <v>1.84</v>
      </c>
      <c r="T81" s="64">
        <v>22</v>
      </c>
      <c r="U81" s="64">
        <v>0</v>
      </c>
      <c r="V81" s="64">
        <v>2</v>
      </c>
      <c r="W81" s="63">
        <v>0.26</v>
      </c>
      <c r="X81" s="63">
        <v>2.4500000000000002</v>
      </c>
      <c r="Y81" s="63">
        <v>2.71</v>
      </c>
      <c r="Z81" s="65">
        <f t="shared" si="3"/>
        <v>2.7173913043478262</v>
      </c>
    </row>
    <row r="82" spans="2:26">
      <c r="B82" s="209"/>
      <c r="C82" s="20">
        <v>2499.73</v>
      </c>
      <c r="D82" s="96" t="s">
        <v>329</v>
      </c>
      <c r="E82" s="96">
        <v>244369</v>
      </c>
      <c r="F82" s="122" t="s">
        <v>198</v>
      </c>
      <c r="G82" s="74">
        <v>50.12</v>
      </c>
      <c r="H82" s="74">
        <v>0.08</v>
      </c>
      <c r="I82" s="74">
        <v>0.08</v>
      </c>
      <c r="J82" s="74">
        <v>0.49</v>
      </c>
      <c r="K82" s="75">
        <v>564</v>
      </c>
      <c r="L82" s="75">
        <v>605</v>
      </c>
      <c r="M82" s="74">
        <v>0.01</v>
      </c>
      <c r="N82" s="74">
        <v>0</v>
      </c>
      <c r="O82" s="74">
        <v>0.08</v>
      </c>
      <c r="P82" s="74">
        <v>6.4</v>
      </c>
      <c r="Q82" s="74">
        <v>0.02</v>
      </c>
      <c r="R82" s="74">
        <v>0.34</v>
      </c>
      <c r="S82" s="74">
        <v>0.36</v>
      </c>
      <c r="T82" s="75">
        <v>22</v>
      </c>
      <c r="U82" s="75">
        <v>3</v>
      </c>
      <c r="V82" s="75">
        <v>22</v>
      </c>
      <c r="W82" s="74">
        <v>0.17</v>
      </c>
      <c r="X82" s="74">
        <v>8.2200000000000006</v>
      </c>
      <c r="Y82" s="74">
        <v>8.39</v>
      </c>
      <c r="Z82" s="76">
        <f t="shared" si="3"/>
        <v>22.222222222222221</v>
      </c>
    </row>
    <row r="83" spans="2:26">
      <c r="B83" s="209"/>
      <c r="C83" s="3">
        <v>2500.91</v>
      </c>
      <c r="D83" s="96" t="s">
        <v>330</v>
      </c>
      <c r="E83" s="96">
        <v>244369</v>
      </c>
      <c r="F83" s="120" t="s">
        <v>199</v>
      </c>
      <c r="G83" s="63">
        <v>51.12</v>
      </c>
      <c r="H83" s="63">
        <v>0.05</v>
      </c>
      <c r="I83" s="63">
        <v>0.41</v>
      </c>
      <c r="J83" s="63">
        <v>0.12</v>
      </c>
      <c r="K83" s="64">
        <v>487</v>
      </c>
      <c r="L83" s="64">
        <v>528</v>
      </c>
      <c r="M83" s="63">
        <v>0.02</v>
      </c>
      <c r="N83" s="63">
        <v>0.1</v>
      </c>
      <c r="O83" s="63">
        <v>0.16</v>
      </c>
      <c r="P83" s="63">
        <v>9</v>
      </c>
      <c r="Q83" s="63">
        <v>0.05</v>
      </c>
      <c r="R83" s="63">
        <v>2.52</v>
      </c>
      <c r="S83" s="63">
        <v>2.57</v>
      </c>
      <c r="T83" s="64">
        <v>16</v>
      </c>
      <c r="U83" s="64">
        <v>1</v>
      </c>
      <c r="V83" s="64">
        <v>6</v>
      </c>
      <c r="W83" s="63">
        <v>0.25</v>
      </c>
      <c r="X83" s="63">
        <v>2.02</v>
      </c>
      <c r="Y83" s="63">
        <v>2.27</v>
      </c>
      <c r="Z83" s="65">
        <f t="shared" si="3"/>
        <v>1.945525291828794</v>
      </c>
    </row>
    <row r="84" spans="2:26">
      <c r="B84" s="209"/>
      <c r="C84" s="3">
        <v>2500.88</v>
      </c>
      <c r="D84" s="96" t="s">
        <v>331</v>
      </c>
      <c r="E84" s="96">
        <v>244369</v>
      </c>
      <c r="F84" s="120" t="s">
        <v>120</v>
      </c>
      <c r="G84" s="63">
        <v>49.09</v>
      </c>
      <c r="H84" s="63">
        <v>0.04</v>
      </c>
      <c r="I84" s="63">
        <v>0.39</v>
      </c>
      <c r="J84" s="63">
        <v>0.1</v>
      </c>
      <c r="K84" s="64">
        <v>484</v>
      </c>
      <c r="L84" s="64">
        <v>525</v>
      </c>
      <c r="M84" s="63">
        <v>0</v>
      </c>
      <c r="N84" s="63">
        <v>0.1</v>
      </c>
      <c r="O84" s="63">
        <v>0.03</v>
      </c>
      <c r="P84" s="63">
        <v>9.1999999999999993</v>
      </c>
      <c r="Q84" s="63">
        <v>0.04</v>
      </c>
      <c r="R84" s="63">
        <v>2.37</v>
      </c>
      <c r="S84" s="63">
        <v>2.41</v>
      </c>
      <c r="T84" s="64">
        <v>16</v>
      </c>
      <c r="U84" s="64">
        <v>0</v>
      </c>
      <c r="V84" s="64">
        <v>1</v>
      </c>
      <c r="W84" s="63">
        <v>0.25</v>
      </c>
      <c r="X84" s="63">
        <v>2.2799999999999998</v>
      </c>
      <c r="Y84" s="63">
        <v>2.54</v>
      </c>
      <c r="Z84" s="65">
        <f>H84*100/S84</f>
        <v>1.6597510373443982</v>
      </c>
    </row>
    <row r="85" spans="2:26">
      <c r="B85" s="209"/>
      <c r="C85" s="3">
        <v>2501.0100000000002</v>
      </c>
      <c r="D85" s="96" t="s">
        <v>332</v>
      </c>
      <c r="E85" s="96">
        <v>244369</v>
      </c>
      <c r="F85" s="120" t="s">
        <v>200</v>
      </c>
      <c r="G85" s="63">
        <v>50.49</v>
      </c>
      <c r="H85" s="63">
        <v>0.04</v>
      </c>
      <c r="I85" s="63">
        <v>0.32</v>
      </c>
      <c r="J85" s="63">
        <v>0.12</v>
      </c>
      <c r="K85" s="64">
        <v>485</v>
      </c>
      <c r="L85" s="64">
        <v>526</v>
      </c>
      <c r="M85" s="63">
        <v>0.02</v>
      </c>
      <c r="N85" s="63">
        <v>0.1</v>
      </c>
      <c r="O85" s="63">
        <v>0.35</v>
      </c>
      <c r="P85" s="63">
        <v>16.600000000000001</v>
      </c>
      <c r="Q85" s="63">
        <v>0.04</v>
      </c>
      <c r="R85" s="63">
        <v>2.11</v>
      </c>
      <c r="S85" s="63">
        <v>2.15</v>
      </c>
      <c r="T85" s="64">
        <v>15</v>
      </c>
      <c r="U85" s="64">
        <v>1</v>
      </c>
      <c r="V85" s="64">
        <v>16</v>
      </c>
      <c r="W85" s="63">
        <v>0.45</v>
      </c>
      <c r="X85" s="63">
        <v>1.55</v>
      </c>
      <c r="Y85" s="63">
        <v>2.0099999999999998</v>
      </c>
      <c r="Z85" s="65">
        <f t="shared" si="3"/>
        <v>1.8604651162790697</v>
      </c>
    </row>
    <row r="86" spans="2:26">
      <c r="B86" s="209"/>
      <c r="C86" s="3">
        <v>2501.31</v>
      </c>
      <c r="D86" s="96" t="s">
        <v>333</v>
      </c>
      <c r="E86" s="96">
        <v>244369</v>
      </c>
      <c r="F86" s="120" t="s">
        <v>201</v>
      </c>
      <c r="G86" s="63">
        <v>52.14</v>
      </c>
      <c r="H86" s="63">
        <v>0.04</v>
      </c>
      <c r="I86" s="63">
        <v>0.47</v>
      </c>
      <c r="J86" s="63">
        <v>0.08</v>
      </c>
      <c r="K86" s="64">
        <v>485</v>
      </c>
      <c r="L86" s="64">
        <v>526</v>
      </c>
      <c r="M86" s="63">
        <v>0.01</v>
      </c>
      <c r="N86" s="63">
        <v>0.1</v>
      </c>
      <c r="O86" s="63">
        <v>0.1</v>
      </c>
      <c r="P86" s="63">
        <v>8.3000000000000007</v>
      </c>
      <c r="Q86" s="63">
        <v>0.05</v>
      </c>
      <c r="R86" s="63">
        <v>2.37</v>
      </c>
      <c r="S86" s="63">
        <v>2.42</v>
      </c>
      <c r="T86" s="64">
        <v>19</v>
      </c>
      <c r="U86" s="64">
        <v>0</v>
      </c>
      <c r="V86" s="64">
        <v>4</v>
      </c>
      <c r="W86" s="63">
        <v>0.23</v>
      </c>
      <c r="X86" s="63">
        <v>3.29</v>
      </c>
      <c r="Y86" s="63">
        <v>3.52</v>
      </c>
      <c r="Z86" s="65">
        <f t="shared" si="3"/>
        <v>1.6528925619834711</v>
      </c>
    </row>
    <row r="87" spans="2:26">
      <c r="B87" s="209"/>
      <c r="C87" s="3">
        <v>2501.4</v>
      </c>
      <c r="D87" s="96" t="s">
        <v>334</v>
      </c>
      <c r="E87" s="96">
        <v>244369</v>
      </c>
      <c r="F87" s="120" t="s">
        <v>202</v>
      </c>
      <c r="G87" s="63">
        <v>50.02</v>
      </c>
      <c r="H87" s="63">
        <v>0.08</v>
      </c>
      <c r="I87" s="63">
        <v>0.52</v>
      </c>
      <c r="J87" s="63">
        <v>0.14000000000000001</v>
      </c>
      <c r="K87" s="64">
        <v>466</v>
      </c>
      <c r="L87" s="64">
        <v>507</v>
      </c>
      <c r="M87" s="63">
        <v>0.02</v>
      </c>
      <c r="N87" s="63">
        <v>0.1</v>
      </c>
      <c r="O87" s="63">
        <v>0.18</v>
      </c>
      <c r="P87" s="63">
        <v>9.9</v>
      </c>
      <c r="Q87" s="63">
        <v>0.06</v>
      </c>
      <c r="R87" s="63">
        <v>2.2799999999999998</v>
      </c>
      <c r="S87" s="63">
        <v>2.34</v>
      </c>
      <c r="T87" s="64">
        <v>22</v>
      </c>
      <c r="U87" s="64">
        <v>1</v>
      </c>
      <c r="V87" s="64">
        <v>8</v>
      </c>
      <c r="W87" s="63">
        <v>0.27</v>
      </c>
      <c r="X87" s="63">
        <v>2.85</v>
      </c>
      <c r="Y87" s="63">
        <v>3.12</v>
      </c>
      <c r="Z87" s="65">
        <f>H87*100/S87</f>
        <v>3.4188034188034191</v>
      </c>
    </row>
    <row r="88" spans="2:26">
      <c r="B88" s="209"/>
      <c r="C88" s="3">
        <v>2501.5</v>
      </c>
      <c r="D88" s="96" t="s">
        <v>335</v>
      </c>
      <c r="E88" s="96">
        <v>244369</v>
      </c>
      <c r="F88" s="120" t="s">
        <v>203</v>
      </c>
      <c r="G88" s="63">
        <v>50.03</v>
      </c>
      <c r="H88" s="63">
        <v>0.14000000000000001</v>
      </c>
      <c r="I88" s="63">
        <v>1.02</v>
      </c>
      <c r="J88" s="63">
        <v>0.12</v>
      </c>
      <c r="K88" s="64">
        <v>490</v>
      </c>
      <c r="L88" s="64">
        <v>531</v>
      </c>
      <c r="M88" s="63">
        <v>0.04</v>
      </c>
      <c r="N88" s="63">
        <v>0.2</v>
      </c>
      <c r="O88" s="63">
        <v>0.11</v>
      </c>
      <c r="P88" s="63">
        <v>5.8</v>
      </c>
      <c r="Q88" s="63">
        <v>0.11</v>
      </c>
      <c r="R88" s="63">
        <v>5.04</v>
      </c>
      <c r="S88" s="63">
        <v>5.15</v>
      </c>
      <c r="T88" s="64">
        <v>20</v>
      </c>
      <c r="U88" s="64">
        <v>1</v>
      </c>
      <c r="V88" s="64">
        <v>2</v>
      </c>
      <c r="W88" s="63">
        <v>0.16</v>
      </c>
      <c r="X88" s="63">
        <v>0.96</v>
      </c>
      <c r="Y88" s="63">
        <v>1.1200000000000001</v>
      </c>
      <c r="Z88" s="65">
        <f>H88*100/S88</f>
        <v>2.7184466019417477</v>
      </c>
    </row>
    <row r="89" spans="2:26" ht="15.75" thickBot="1">
      <c r="B89" s="210"/>
      <c r="C89" s="35">
        <v>2501.6</v>
      </c>
      <c r="D89" s="109" t="s">
        <v>336</v>
      </c>
      <c r="E89" s="109">
        <v>244369</v>
      </c>
      <c r="F89" s="121" t="s">
        <v>204</v>
      </c>
      <c r="G89" s="66">
        <v>51.2</v>
      </c>
      <c r="H89" s="66">
        <v>0.11</v>
      </c>
      <c r="I89" s="66">
        <v>1.08</v>
      </c>
      <c r="J89" s="66">
        <v>0.09</v>
      </c>
      <c r="K89" s="67">
        <v>509</v>
      </c>
      <c r="L89" s="67">
        <v>550</v>
      </c>
      <c r="M89" s="66">
        <v>0.04</v>
      </c>
      <c r="N89" s="66">
        <v>0.2</v>
      </c>
      <c r="O89" s="66">
        <v>0.08</v>
      </c>
      <c r="P89" s="66">
        <v>4.5</v>
      </c>
      <c r="Q89" s="66">
        <v>0.11</v>
      </c>
      <c r="R89" s="66">
        <v>5.64</v>
      </c>
      <c r="S89" s="66">
        <v>5.75</v>
      </c>
      <c r="T89" s="67">
        <v>19</v>
      </c>
      <c r="U89" s="67">
        <v>1</v>
      </c>
      <c r="V89" s="67">
        <v>1</v>
      </c>
      <c r="W89" s="66">
        <v>0.13</v>
      </c>
      <c r="X89" s="66">
        <v>0.44</v>
      </c>
      <c r="Y89" s="66">
        <v>0.56999999999999995</v>
      </c>
      <c r="Z89" s="68">
        <f>H89*100/S89</f>
        <v>1.9130434782608696</v>
      </c>
    </row>
  </sheetData>
  <mergeCells count="4">
    <mergeCell ref="B46:B89"/>
    <mergeCell ref="B3:B45"/>
    <mergeCell ref="A58:A60"/>
    <mergeCell ref="A19:A3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9"/>
  <sheetViews>
    <sheetView workbookViewId="0">
      <selection activeCell="D24" sqref="D24"/>
    </sheetView>
  </sheetViews>
  <sheetFormatPr defaultRowHeight="15"/>
  <cols>
    <col min="2" max="2" width="13.7109375" style="94" customWidth="1"/>
    <col min="3" max="4" width="16.42578125" style="94" customWidth="1"/>
    <col min="5" max="5" width="12.42578125" customWidth="1"/>
    <col min="7" max="7" width="13.28515625" customWidth="1"/>
    <col min="8" max="8" width="10.28515625" customWidth="1"/>
    <col min="9" max="9" width="10.42578125" customWidth="1"/>
    <col min="10" max="10" width="10.140625" customWidth="1"/>
    <col min="14" max="14" width="10.7109375" style="26" customWidth="1"/>
  </cols>
  <sheetData>
    <row r="2" spans="1:12" ht="15.75" thickBot="1">
      <c r="B2" s="94" t="s">
        <v>129</v>
      </c>
      <c r="E2" s="26"/>
      <c r="F2" s="26"/>
      <c r="G2" s="26"/>
      <c r="H2" s="26"/>
      <c r="I2" s="26"/>
      <c r="J2" s="26"/>
      <c r="K2" s="26"/>
      <c r="L2" s="26"/>
    </row>
    <row r="3" spans="1:12">
      <c r="A3" s="215" t="s">
        <v>127</v>
      </c>
      <c r="B3" s="123" t="s">
        <v>1</v>
      </c>
      <c r="C3" s="124" t="s">
        <v>261</v>
      </c>
      <c r="D3" s="110" t="s">
        <v>355</v>
      </c>
      <c r="E3" s="110" t="s">
        <v>130</v>
      </c>
      <c r="F3" s="110" t="s">
        <v>131</v>
      </c>
      <c r="G3" s="110" t="s">
        <v>132</v>
      </c>
      <c r="H3" s="110" t="s">
        <v>133</v>
      </c>
      <c r="I3" s="110" t="s">
        <v>134</v>
      </c>
      <c r="J3" s="110" t="s">
        <v>135</v>
      </c>
      <c r="K3" s="110" t="s">
        <v>136</v>
      </c>
      <c r="L3" s="111" t="s">
        <v>137</v>
      </c>
    </row>
    <row r="4" spans="1:12">
      <c r="A4" s="215"/>
      <c r="B4" s="125" t="s">
        <v>138</v>
      </c>
      <c r="C4" s="96" t="s">
        <v>265</v>
      </c>
      <c r="D4" s="96">
        <v>244369</v>
      </c>
      <c r="E4" s="99">
        <v>2137.85</v>
      </c>
      <c r="F4" s="112">
        <v>55.9</v>
      </c>
      <c r="G4" s="112">
        <v>2.4</v>
      </c>
      <c r="H4" s="112">
        <v>37.4</v>
      </c>
      <c r="I4" s="112">
        <v>4.3</v>
      </c>
      <c r="J4" s="112">
        <v>0</v>
      </c>
      <c r="K4" s="112">
        <v>0</v>
      </c>
      <c r="L4" s="113"/>
    </row>
    <row r="5" spans="1:12">
      <c r="A5" s="215"/>
      <c r="B5" s="125" t="s">
        <v>139</v>
      </c>
      <c r="C5" s="96" t="s">
        <v>268</v>
      </c>
      <c r="D5" s="96">
        <v>244369</v>
      </c>
      <c r="E5" s="99">
        <v>2139.34</v>
      </c>
      <c r="F5" s="112">
        <v>55.3</v>
      </c>
      <c r="G5" s="112">
        <v>4.5</v>
      </c>
      <c r="H5" s="112">
        <v>31</v>
      </c>
      <c r="I5" s="112">
        <v>6.3</v>
      </c>
      <c r="J5" s="112">
        <v>2.4</v>
      </c>
      <c r="K5" s="112">
        <v>0.5</v>
      </c>
      <c r="L5" s="113"/>
    </row>
    <row r="6" spans="1:12">
      <c r="A6" s="215"/>
      <c r="B6" s="125" t="s">
        <v>140</v>
      </c>
      <c r="C6" s="96" t="s">
        <v>271</v>
      </c>
      <c r="D6" s="96">
        <v>244369</v>
      </c>
      <c r="E6" s="99">
        <v>2140.4</v>
      </c>
      <c r="F6" s="112">
        <v>49.6</v>
      </c>
      <c r="G6" s="112">
        <v>3.7</v>
      </c>
      <c r="H6" s="112">
        <v>44.3</v>
      </c>
      <c r="I6" s="112">
        <v>0.6</v>
      </c>
      <c r="J6" s="112">
        <v>0</v>
      </c>
      <c r="K6" s="112">
        <v>0</v>
      </c>
      <c r="L6" s="113">
        <v>1.8</v>
      </c>
    </row>
    <row r="7" spans="1:12">
      <c r="A7" s="215"/>
      <c r="B7" s="125" t="s">
        <v>141</v>
      </c>
      <c r="C7" s="96" t="s">
        <v>273</v>
      </c>
      <c r="D7" s="96">
        <v>244369</v>
      </c>
      <c r="E7" s="99">
        <v>2140.6</v>
      </c>
      <c r="F7" s="112">
        <v>46.4</v>
      </c>
      <c r="G7" s="112">
        <v>4.2</v>
      </c>
      <c r="H7" s="112">
        <v>39.5</v>
      </c>
      <c r="I7" s="112">
        <v>5.2</v>
      </c>
      <c r="J7" s="112">
        <v>0</v>
      </c>
      <c r="K7" s="112">
        <v>4.7</v>
      </c>
      <c r="L7" s="113"/>
    </row>
    <row r="8" spans="1:12">
      <c r="A8" s="215"/>
      <c r="B8" s="125" t="s">
        <v>142</v>
      </c>
      <c r="C8" s="96" t="s">
        <v>275</v>
      </c>
      <c r="D8" s="96">
        <v>244369</v>
      </c>
      <c r="E8" s="99">
        <v>2140.8000000000002</v>
      </c>
      <c r="F8" s="112">
        <v>50.5</v>
      </c>
      <c r="G8" s="112">
        <v>5.3</v>
      </c>
      <c r="H8" s="112">
        <v>37.6</v>
      </c>
      <c r="I8" s="112">
        <v>4.2</v>
      </c>
      <c r="J8" s="112">
        <v>2.4</v>
      </c>
      <c r="K8" s="112">
        <v>0</v>
      </c>
      <c r="L8" s="113"/>
    </row>
    <row r="9" spans="1:12">
      <c r="A9" s="215"/>
      <c r="B9" s="126" t="s">
        <v>143</v>
      </c>
      <c r="C9" s="96" t="s">
        <v>277</v>
      </c>
      <c r="D9" s="96">
        <v>244369</v>
      </c>
      <c r="E9" s="99">
        <v>2141</v>
      </c>
      <c r="F9" s="112">
        <v>53.1</v>
      </c>
      <c r="G9" s="112">
        <v>5.3</v>
      </c>
      <c r="H9" s="112">
        <v>34.4</v>
      </c>
      <c r="I9" s="112">
        <v>4.3</v>
      </c>
      <c r="J9" s="112">
        <v>2.9</v>
      </c>
      <c r="K9" s="112">
        <v>0</v>
      </c>
      <c r="L9" s="113"/>
    </row>
    <row r="10" spans="1:12">
      <c r="A10" s="215"/>
      <c r="B10" s="126" t="s">
        <v>144</v>
      </c>
      <c r="C10" s="96" t="s">
        <v>279</v>
      </c>
      <c r="D10" s="96">
        <v>244369</v>
      </c>
      <c r="E10" s="99">
        <v>2141.14</v>
      </c>
      <c r="F10" s="112">
        <v>48.4</v>
      </c>
      <c r="G10" s="112">
        <v>3.3</v>
      </c>
      <c r="H10" s="112">
        <v>41</v>
      </c>
      <c r="I10" s="112">
        <v>5.7</v>
      </c>
      <c r="J10" s="112">
        <v>1.6</v>
      </c>
      <c r="K10" s="112">
        <v>0</v>
      </c>
      <c r="L10" s="113"/>
    </row>
    <row r="11" spans="1:12">
      <c r="A11" s="215"/>
      <c r="B11" s="126" t="s">
        <v>145</v>
      </c>
      <c r="C11" s="96" t="s">
        <v>282</v>
      </c>
      <c r="D11" s="96">
        <v>244369</v>
      </c>
      <c r="E11" s="99">
        <v>2141.5</v>
      </c>
      <c r="F11" s="112">
        <v>49.9</v>
      </c>
      <c r="G11" s="112"/>
      <c r="H11" s="112">
        <v>44</v>
      </c>
      <c r="I11" s="112">
        <v>6.1</v>
      </c>
      <c r="J11" s="112">
        <v>0</v>
      </c>
      <c r="K11" s="112">
        <v>0</v>
      </c>
      <c r="L11" s="113"/>
    </row>
    <row r="12" spans="1:12">
      <c r="A12" s="215"/>
      <c r="B12" s="126" t="s">
        <v>146</v>
      </c>
      <c r="C12" s="96" t="s">
        <v>283</v>
      </c>
      <c r="D12" s="96">
        <v>244369</v>
      </c>
      <c r="E12" s="99">
        <v>2141.6</v>
      </c>
      <c r="F12" s="112">
        <v>49.7</v>
      </c>
      <c r="G12" s="112">
        <v>3.1</v>
      </c>
      <c r="H12" s="112">
        <v>37</v>
      </c>
      <c r="I12" s="112">
        <v>5</v>
      </c>
      <c r="J12" s="112">
        <v>5.2</v>
      </c>
      <c r="K12" s="112">
        <v>0</v>
      </c>
      <c r="L12" s="113"/>
    </row>
    <row r="13" spans="1:12">
      <c r="A13" s="215"/>
      <c r="B13" s="126" t="s">
        <v>147</v>
      </c>
      <c r="C13" s="96" t="s">
        <v>284</v>
      </c>
      <c r="D13" s="96">
        <v>244369</v>
      </c>
      <c r="E13" s="99">
        <v>2141.6999999999998</v>
      </c>
      <c r="F13" s="112">
        <v>68.900000000000006</v>
      </c>
      <c r="G13" s="112">
        <v>8.6</v>
      </c>
      <c r="H13" s="112">
        <v>22.5</v>
      </c>
      <c r="I13" s="112">
        <v>0</v>
      </c>
      <c r="J13" s="112">
        <v>0</v>
      </c>
      <c r="K13" s="112">
        <v>0</v>
      </c>
      <c r="L13" s="113"/>
    </row>
    <row r="14" spans="1:12">
      <c r="A14" s="215"/>
      <c r="B14" s="126" t="s">
        <v>148</v>
      </c>
      <c r="C14" s="96" t="s">
        <v>287</v>
      </c>
      <c r="D14" s="96">
        <v>244369</v>
      </c>
      <c r="E14" s="99">
        <v>2142</v>
      </c>
      <c r="F14" s="112">
        <v>83.5</v>
      </c>
      <c r="G14" s="112">
        <v>16.5</v>
      </c>
      <c r="H14" s="112">
        <v>0</v>
      </c>
      <c r="I14" s="112">
        <v>0</v>
      </c>
      <c r="J14" s="112">
        <v>0</v>
      </c>
      <c r="K14" s="112">
        <v>0</v>
      </c>
      <c r="L14" s="113"/>
    </row>
    <row r="15" spans="1:12">
      <c r="A15" s="215"/>
      <c r="B15" s="126" t="s">
        <v>149</v>
      </c>
      <c r="C15" s="96" t="s">
        <v>290</v>
      </c>
      <c r="D15" s="96">
        <v>244369</v>
      </c>
      <c r="E15" s="99">
        <v>2142.42</v>
      </c>
      <c r="F15" s="112">
        <v>52.8</v>
      </c>
      <c r="G15" s="112">
        <v>7.9</v>
      </c>
      <c r="H15" s="112">
        <v>6.9</v>
      </c>
      <c r="I15" s="112">
        <v>32.4</v>
      </c>
      <c r="J15" s="112">
        <v>0</v>
      </c>
      <c r="K15" s="112">
        <v>0</v>
      </c>
      <c r="L15" s="113"/>
    </row>
    <row r="16" spans="1:12">
      <c r="A16" s="215"/>
      <c r="B16" s="125" t="s">
        <v>150</v>
      </c>
      <c r="C16" s="96" t="s">
        <v>292</v>
      </c>
      <c r="D16" s="96">
        <v>244369</v>
      </c>
      <c r="E16" s="99">
        <v>2142.62</v>
      </c>
      <c r="F16" s="112">
        <v>62.8</v>
      </c>
      <c r="G16" s="112">
        <v>10.1</v>
      </c>
      <c r="H16" s="112">
        <v>21.7</v>
      </c>
      <c r="I16" s="112">
        <v>5.4</v>
      </c>
      <c r="J16" s="112">
        <v>0</v>
      </c>
      <c r="K16" s="112">
        <v>0</v>
      </c>
      <c r="L16" s="113"/>
    </row>
    <row r="17" spans="1:12">
      <c r="A17" s="215"/>
      <c r="B17" s="125" t="s">
        <v>151</v>
      </c>
      <c r="C17" s="96" t="s">
        <v>294</v>
      </c>
      <c r="D17" s="96">
        <v>244369</v>
      </c>
      <c r="E17" s="99">
        <v>2143.6</v>
      </c>
      <c r="F17" s="112">
        <v>63.3</v>
      </c>
      <c r="G17" s="112">
        <v>16.899999999999999</v>
      </c>
      <c r="H17" s="112">
        <v>17.5</v>
      </c>
      <c r="I17" s="112">
        <v>2.2999999999999998</v>
      </c>
      <c r="J17" s="112">
        <v>0</v>
      </c>
      <c r="K17" s="112">
        <v>0</v>
      </c>
      <c r="L17" s="113"/>
    </row>
    <row r="18" spans="1:12">
      <c r="A18" s="215"/>
      <c r="B18" s="125" t="s">
        <v>152</v>
      </c>
      <c r="C18" s="96" t="s">
        <v>296</v>
      </c>
      <c r="D18" s="96">
        <v>244369</v>
      </c>
      <c r="E18" s="99">
        <v>2144.86</v>
      </c>
      <c r="F18" s="112">
        <v>47.5</v>
      </c>
      <c r="G18" s="112">
        <v>5.7</v>
      </c>
      <c r="H18" s="112">
        <v>40</v>
      </c>
      <c r="I18" s="112">
        <v>6.8</v>
      </c>
      <c r="J18" s="112">
        <v>0</v>
      </c>
      <c r="K18" s="112">
        <v>0</v>
      </c>
      <c r="L18" s="113"/>
    </row>
    <row r="19" spans="1:12" ht="15.75" thickBot="1">
      <c r="A19" s="215"/>
      <c r="B19" s="125" t="s">
        <v>153</v>
      </c>
      <c r="C19" s="109" t="s">
        <v>298</v>
      </c>
      <c r="D19" s="109">
        <v>244369</v>
      </c>
      <c r="E19" s="99">
        <v>2145.64</v>
      </c>
      <c r="F19" s="112">
        <v>36.200000000000003</v>
      </c>
      <c r="G19" s="112">
        <v>7.4</v>
      </c>
      <c r="H19" s="112">
        <v>41</v>
      </c>
      <c r="I19" s="112">
        <v>7.3</v>
      </c>
      <c r="J19" s="112">
        <v>8.1</v>
      </c>
      <c r="K19" s="112">
        <v>0</v>
      </c>
      <c r="L19" s="113"/>
    </row>
    <row r="20" spans="1:12">
      <c r="A20" s="205" t="s">
        <v>128</v>
      </c>
      <c r="B20" s="127" t="s">
        <v>154</v>
      </c>
      <c r="C20" s="96" t="s">
        <v>301</v>
      </c>
      <c r="D20" s="96">
        <v>238594</v>
      </c>
      <c r="E20" s="98">
        <v>2075.84</v>
      </c>
      <c r="F20" s="114">
        <v>31</v>
      </c>
      <c r="G20" s="114">
        <v>68.8</v>
      </c>
      <c r="H20" s="114">
        <v>0</v>
      </c>
      <c r="I20" s="114">
        <v>0.2</v>
      </c>
      <c r="J20" s="114">
        <v>0</v>
      </c>
      <c r="K20" s="114"/>
      <c r="L20" s="115"/>
    </row>
    <row r="21" spans="1:12">
      <c r="A21" s="206"/>
      <c r="B21" s="125" t="s">
        <v>155</v>
      </c>
      <c r="C21" s="96" t="s">
        <v>302</v>
      </c>
      <c r="D21" s="96">
        <v>238594</v>
      </c>
      <c r="E21" s="99">
        <v>2078.89</v>
      </c>
      <c r="F21" s="112">
        <v>55.3</v>
      </c>
      <c r="G21" s="112">
        <v>23.6</v>
      </c>
      <c r="H21" s="112">
        <v>15.7</v>
      </c>
      <c r="I21" s="112">
        <v>0.1</v>
      </c>
      <c r="J21" s="112">
        <v>5.3</v>
      </c>
      <c r="K21" s="112"/>
      <c r="L21" s="113"/>
    </row>
    <row r="22" spans="1:12">
      <c r="A22" s="206"/>
      <c r="B22" s="125" t="s">
        <v>156</v>
      </c>
      <c r="C22" s="96" t="s">
        <v>305</v>
      </c>
      <c r="D22" s="96">
        <v>238594</v>
      </c>
      <c r="E22" s="99">
        <v>2081.33</v>
      </c>
      <c r="F22" s="112">
        <v>54.8</v>
      </c>
      <c r="G22" s="112">
        <v>17.399999999999999</v>
      </c>
      <c r="H22" s="112">
        <v>21.8</v>
      </c>
      <c r="I22" s="112">
        <v>5.9</v>
      </c>
      <c r="J22" s="112">
        <v>0.1</v>
      </c>
      <c r="K22" s="112"/>
      <c r="L22" s="113"/>
    </row>
    <row r="23" spans="1:12">
      <c r="A23" s="206"/>
      <c r="B23" s="125" t="s">
        <v>157</v>
      </c>
      <c r="C23" s="96" t="s">
        <v>307</v>
      </c>
      <c r="D23" s="96">
        <v>238594</v>
      </c>
      <c r="E23" s="99">
        <v>2081.5100000000002</v>
      </c>
      <c r="F23" s="112">
        <v>51.4</v>
      </c>
      <c r="G23" s="112">
        <v>19.5</v>
      </c>
      <c r="H23" s="112">
        <v>22.1</v>
      </c>
      <c r="I23" s="112">
        <v>6.9</v>
      </c>
      <c r="J23" s="112">
        <v>0.1</v>
      </c>
      <c r="K23" s="112"/>
      <c r="L23" s="113"/>
    </row>
    <row r="24" spans="1:12">
      <c r="A24" s="206"/>
      <c r="B24" s="126" t="s">
        <v>158</v>
      </c>
      <c r="C24" s="96" t="s">
        <v>309</v>
      </c>
      <c r="D24" s="96">
        <v>238594</v>
      </c>
      <c r="E24" s="99">
        <v>2081.75</v>
      </c>
      <c r="F24" s="112">
        <v>56.8</v>
      </c>
      <c r="G24" s="112">
        <v>16.2</v>
      </c>
      <c r="H24" s="112">
        <v>24.2</v>
      </c>
      <c r="I24" s="112">
        <v>2.8</v>
      </c>
      <c r="J24" s="112">
        <v>0</v>
      </c>
      <c r="K24" s="112"/>
      <c r="L24" s="113"/>
    </row>
    <row r="25" spans="1:12">
      <c r="A25" s="206"/>
      <c r="B25" s="126" t="s">
        <v>159</v>
      </c>
      <c r="C25" s="96" t="s">
        <v>310</v>
      </c>
      <c r="D25" s="96">
        <v>238594</v>
      </c>
      <c r="E25" s="99">
        <v>2081.81</v>
      </c>
      <c r="F25" s="112">
        <v>38.6</v>
      </c>
      <c r="G25" s="112">
        <v>54.9</v>
      </c>
      <c r="H25" s="112">
        <v>6.3</v>
      </c>
      <c r="I25" s="112">
        <v>0.2</v>
      </c>
      <c r="J25" s="112">
        <v>0</v>
      </c>
      <c r="K25" s="112"/>
      <c r="L25" s="113"/>
    </row>
    <row r="26" spans="1:12">
      <c r="A26" s="206"/>
      <c r="B26" s="125" t="s">
        <v>160</v>
      </c>
      <c r="C26" s="96" t="s">
        <v>311</v>
      </c>
      <c r="D26" s="96">
        <v>238594</v>
      </c>
      <c r="E26" s="99">
        <v>2081.94</v>
      </c>
      <c r="F26" s="112">
        <v>59.3</v>
      </c>
      <c r="G26" s="112">
        <v>22.4</v>
      </c>
      <c r="H26" s="112">
        <v>15</v>
      </c>
      <c r="I26" s="112">
        <v>3.3</v>
      </c>
      <c r="J26" s="112">
        <v>0</v>
      </c>
      <c r="K26" s="112"/>
      <c r="L26" s="113"/>
    </row>
    <row r="27" spans="1:12">
      <c r="A27" s="206"/>
      <c r="B27" s="125" t="s">
        <v>161</v>
      </c>
      <c r="C27" s="96" t="s">
        <v>313</v>
      </c>
      <c r="D27" s="188">
        <v>238594</v>
      </c>
      <c r="E27" s="99">
        <v>2082.1799999999998</v>
      </c>
      <c r="F27" s="112">
        <v>46.4</v>
      </c>
      <c r="G27" s="112">
        <v>44.4</v>
      </c>
      <c r="H27" s="112">
        <v>9.1</v>
      </c>
      <c r="I27" s="112">
        <v>0.1</v>
      </c>
      <c r="J27" s="112">
        <v>0</v>
      </c>
      <c r="K27" s="112"/>
      <c r="L27" s="113"/>
    </row>
    <row r="28" spans="1:12">
      <c r="A28" s="206"/>
      <c r="B28" s="125" t="s">
        <v>162</v>
      </c>
      <c r="C28" s="96" t="s">
        <v>316</v>
      </c>
      <c r="D28" s="188">
        <v>238594</v>
      </c>
      <c r="E28" s="99">
        <v>2084.98</v>
      </c>
      <c r="F28" s="112">
        <v>58.8</v>
      </c>
      <c r="G28" s="112">
        <v>17.3</v>
      </c>
      <c r="H28" s="112">
        <v>23.9</v>
      </c>
      <c r="I28" s="112">
        <v>0</v>
      </c>
      <c r="J28" s="112">
        <v>0</v>
      </c>
      <c r="K28" s="112"/>
      <c r="L28" s="113"/>
    </row>
    <row r="29" spans="1:12" ht="15.75" thickBot="1">
      <c r="A29" s="207"/>
      <c r="B29" s="128" t="s">
        <v>163</v>
      </c>
      <c r="C29" s="109" t="s">
        <v>320</v>
      </c>
      <c r="D29" s="109">
        <v>244369</v>
      </c>
      <c r="E29" s="42">
        <v>2097.02</v>
      </c>
      <c r="F29" s="97">
        <v>59.5</v>
      </c>
      <c r="G29" s="97">
        <v>4.2</v>
      </c>
      <c r="H29" s="97">
        <v>15.4</v>
      </c>
      <c r="I29" s="97">
        <v>0.1</v>
      </c>
      <c r="J29" s="97">
        <v>20.8</v>
      </c>
      <c r="K29" s="97"/>
      <c r="L29" s="116"/>
    </row>
  </sheetData>
  <mergeCells count="2">
    <mergeCell ref="A3:A19"/>
    <mergeCell ref="A20:A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2"/>
  <sheetViews>
    <sheetView workbookViewId="0">
      <selection activeCell="E29" sqref="E29"/>
    </sheetView>
  </sheetViews>
  <sheetFormatPr defaultRowHeight="15"/>
  <cols>
    <col min="3" max="3" width="12.85546875" customWidth="1"/>
    <col min="4" max="5" width="12.85546875" style="26" customWidth="1"/>
    <col min="13" max="14" width="9.140625" style="157"/>
    <col min="15" max="15" width="9.140625" style="12"/>
  </cols>
  <sheetData>
    <row r="1" spans="2:11" ht="15.75" thickBot="1"/>
    <row r="2" spans="2:11" ht="15.75" thickBot="1">
      <c r="B2" s="218" t="s">
        <v>128</v>
      </c>
      <c r="C2" s="221"/>
      <c r="D2" s="221"/>
      <c r="E2" s="221"/>
      <c r="F2" s="222"/>
      <c r="G2" s="216" t="s">
        <v>226</v>
      </c>
      <c r="H2" s="216"/>
      <c r="I2" s="216"/>
      <c r="J2" s="216"/>
      <c r="K2" s="217"/>
    </row>
    <row r="3" spans="2:11" ht="15" customHeight="1" thickBot="1">
      <c r="B3" s="219"/>
      <c r="C3" s="165" t="s">
        <v>130</v>
      </c>
      <c r="D3" s="163" t="s">
        <v>261</v>
      </c>
      <c r="E3" s="163" t="s">
        <v>355</v>
      </c>
      <c r="F3" s="163" t="s">
        <v>227</v>
      </c>
      <c r="G3" s="163" t="s">
        <v>228</v>
      </c>
      <c r="H3" s="163" t="s">
        <v>229</v>
      </c>
      <c r="I3" s="163" t="s">
        <v>230</v>
      </c>
      <c r="J3" s="163" t="s">
        <v>231</v>
      </c>
      <c r="K3" s="164" t="s">
        <v>232</v>
      </c>
    </row>
    <row r="4" spans="2:11">
      <c r="B4" s="219"/>
      <c r="C4" s="166">
        <v>2081.1999999999998</v>
      </c>
      <c r="D4" s="158" t="s">
        <v>304</v>
      </c>
      <c r="E4" s="146">
        <v>238594</v>
      </c>
      <c r="F4" s="158" t="s">
        <v>190</v>
      </c>
      <c r="G4" s="158">
        <v>40229</v>
      </c>
      <c r="H4" s="158">
        <v>3451183</v>
      </c>
      <c r="I4" s="158">
        <v>12014</v>
      </c>
      <c r="J4" s="158">
        <v>6772</v>
      </c>
      <c r="K4" s="159">
        <v>1.7740696987595983</v>
      </c>
    </row>
    <row r="5" spans="2:11">
      <c r="B5" s="219"/>
      <c r="C5" s="140">
        <v>2081.33</v>
      </c>
      <c r="D5" s="141" t="s">
        <v>305</v>
      </c>
      <c r="E5" s="141">
        <v>238594</v>
      </c>
      <c r="F5" s="141" t="s">
        <v>156</v>
      </c>
      <c r="G5" s="141">
        <v>100193</v>
      </c>
      <c r="H5" s="141">
        <v>13219319</v>
      </c>
      <c r="I5" s="141">
        <v>196607</v>
      </c>
      <c r="J5" s="141">
        <v>17940</v>
      </c>
      <c r="K5" s="142">
        <v>10.959141583054626</v>
      </c>
    </row>
    <row r="6" spans="2:11">
      <c r="B6" s="219"/>
      <c r="C6" s="140">
        <v>2081.41</v>
      </c>
      <c r="D6" s="141" t="s">
        <v>306</v>
      </c>
      <c r="E6" s="141">
        <v>238594</v>
      </c>
      <c r="F6" s="141" t="s">
        <v>191</v>
      </c>
      <c r="G6" s="141">
        <v>40539</v>
      </c>
      <c r="H6" s="141">
        <v>39019118</v>
      </c>
      <c r="I6" s="141">
        <v>16232</v>
      </c>
      <c r="J6" s="141">
        <v>12921</v>
      </c>
      <c r="K6" s="142">
        <v>1.2562495162913088</v>
      </c>
    </row>
    <row r="7" spans="2:11">
      <c r="B7" s="219"/>
      <c r="C7" s="140">
        <v>2081.63</v>
      </c>
      <c r="D7" s="141" t="s">
        <v>308</v>
      </c>
      <c r="E7" s="141">
        <v>238594</v>
      </c>
      <c r="F7" s="141" t="s">
        <v>192</v>
      </c>
      <c r="G7" s="141">
        <v>21710</v>
      </c>
      <c r="H7" s="141">
        <v>11615934</v>
      </c>
      <c r="I7" s="141">
        <v>5334</v>
      </c>
      <c r="J7" s="141">
        <v>3564</v>
      </c>
      <c r="K7" s="142">
        <v>1.4966329966329965</v>
      </c>
    </row>
    <row r="8" spans="2:11">
      <c r="B8" s="219"/>
      <c r="C8" s="140">
        <v>2081.75</v>
      </c>
      <c r="D8" s="141" t="s">
        <v>309</v>
      </c>
      <c r="E8" s="141">
        <v>238594</v>
      </c>
      <c r="F8" s="141" t="s">
        <v>158</v>
      </c>
      <c r="G8" s="141">
        <v>95286</v>
      </c>
      <c r="H8" s="141">
        <v>1322608</v>
      </c>
      <c r="I8" s="141">
        <v>34068</v>
      </c>
      <c r="J8" s="141">
        <v>21586</v>
      </c>
      <c r="K8" s="142">
        <v>1.5782451588992865</v>
      </c>
    </row>
    <row r="9" spans="2:11" ht="15.75" thickBot="1">
      <c r="B9" s="220"/>
      <c r="C9" s="143">
        <v>2081.81</v>
      </c>
      <c r="D9" s="144" t="s">
        <v>310</v>
      </c>
      <c r="E9" s="144">
        <v>238594</v>
      </c>
      <c r="F9" s="144" t="s">
        <v>159</v>
      </c>
      <c r="G9" s="144">
        <v>125505</v>
      </c>
      <c r="H9" s="144">
        <v>7670375</v>
      </c>
      <c r="I9" s="144">
        <v>46602</v>
      </c>
      <c r="J9" s="144">
        <v>27110</v>
      </c>
      <c r="K9" s="145">
        <v>1.7189966801918111</v>
      </c>
    </row>
    <row r="10" spans="2:11">
      <c r="B10" s="205" t="s">
        <v>127</v>
      </c>
      <c r="C10" s="160">
        <v>2140.1999999999998</v>
      </c>
      <c r="D10" s="146" t="s">
        <v>270</v>
      </c>
      <c r="E10" s="146">
        <v>244369</v>
      </c>
      <c r="F10" s="146" t="s">
        <v>209</v>
      </c>
      <c r="G10" s="147">
        <v>10568</v>
      </c>
      <c r="H10" s="147">
        <v>8450</v>
      </c>
      <c r="I10" s="148">
        <v>2249</v>
      </c>
      <c r="J10" s="148">
        <v>2496</v>
      </c>
      <c r="K10" s="149">
        <f t="shared" ref="K10:K22" si="0">I10/J10</f>
        <v>0.90104166666666663</v>
      </c>
    </row>
    <row r="11" spans="2:11">
      <c r="B11" s="206"/>
      <c r="C11" s="140">
        <v>2140.4</v>
      </c>
      <c r="D11" s="141" t="s">
        <v>271</v>
      </c>
      <c r="E11" s="141">
        <v>244369</v>
      </c>
      <c r="F11" s="141" t="s">
        <v>140</v>
      </c>
      <c r="G11" s="150">
        <v>120817</v>
      </c>
      <c r="H11" s="150">
        <v>15988</v>
      </c>
      <c r="I11" s="151">
        <v>21488</v>
      </c>
      <c r="J11" s="151">
        <v>15988</v>
      </c>
      <c r="K11" s="152">
        <f t="shared" si="0"/>
        <v>1.3440080060045034</v>
      </c>
    </row>
    <row r="12" spans="2:11">
      <c r="B12" s="206"/>
      <c r="C12" s="161">
        <v>2140.5</v>
      </c>
      <c r="D12" s="141" t="s">
        <v>272</v>
      </c>
      <c r="E12" s="141">
        <v>244369</v>
      </c>
      <c r="F12" s="141" t="s">
        <v>210</v>
      </c>
      <c r="G12" s="150">
        <v>125580</v>
      </c>
      <c r="H12" s="150">
        <v>92779</v>
      </c>
      <c r="I12" s="151">
        <v>42347</v>
      </c>
      <c r="J12" s="151">
        <v>32016</v>
      </c>
      <c r="K12" s="152">
        <f t="shared" si="0"/>
        <v>1.3226824087956022</v>
      </c>
    </row>
    <row r="13" spans="2:11">
      <c r="B13" s="206"/>
      <c r="C13" s="161">
        <v>2140.6</v>
      </c>
      <c r="D13" s="141" t="s">
        <v>273</v>
      </c>
      <c r="E13" s="141">
        <v>244369</v>
      </c>
      <c r="F13" s="141" t="s">
        <v>141</v>
      </c>
      <c r="G13" s="150">
        <v>45359</v>
      </c>
      <c r="H13" s="150">
        <v>37385</v>
      </c>
      <c r="I13" s="151">
        <v>9962</v>
      </c>
      <c r="J13" s="151">
        <v>9823</v>
      </c>
      <c r="K13" s="152">
        <f t="shared" si="0"/>
        <v>1.0141504631986156</v>
      </c>
    </row>
    <row r="14" spans="2:11">
      <c r="B14" s="206"/>
      <c r="C14" s="140">
        <v>2140.6999999999998</v>
      </c>
      <c r="D14" s="141" t="s">
        <v>274</v>
      </c>
      <c r="E14" s="141">
        <v>244369</v>
      </c>
      <c r="F14" s="141" t="s">
        <v>211</v>
      </c>
      <c r="G14" s="150">
        <v>55887</v>
      </c>
      <c r="H14" s="150">
        <v>45898</v>
      </c>
      <c r="I14" s="151">
        <v>8768</v>
      </c>
      <c r="J14" s="151">
        <v>7480</v>
      </c>
      <c r="K14" s="152">
        <f t="shared" si="0"/>
        <v>1.1721925133689839</v>
      </c>
    </row>
    <row r="15" spans="2:11">
      <c r="B15" s="206"/>
      <c r="C15" s="161">
        <v>2140.8000000000002</v>
      </c>
      <c r="D15" s="141" t="s">
        <v>275</v>
      </c>
      <c r="E15" s="141">
        <v>244369</v>
      </c>
      <c r="F15" s="141" t="s">
        <v>142</v>
      </c>
      <c r="G15" s="151">
        <v>141907</v>
      </c>
      <c r="H15" s="150">
        <v>117468</v>
      </c>
      <c r="I15" s="151">
        <v>28533</v>
      </c>
      <c r="J15" s="151">
        <v>27402</v>
      </c>
      <c r="K15" s="152">
        <f t="shared" si="0"/>
        <v>1.0412743595358003</v>
      </c>
    </row>
    <row r="16" spans="2:11">
      <c r="B16" s="206"/>
      <c r="C16" s="161">
        <v>2140.9</v>
      </c>
      <c r="D16" s="141" t="s">
        <v>276</v>
      </c>
      <c r="E16" s="141">
        <v>244369</v>
      </c>
      <c r="F16" s="153" t="s">
        <v>212</v>
      </c>
      <c r="G16" s="150">
        <v>64293</v>
      </c>
      <c r="H16" s="150">
        <v>49688</v>
      </c>
      <c r="I16" s="150">
        <v>15034</v>
      </c>
      <c r="J16" s="150">
        <v>10388</v>
      </c>
      <c r="K16" s="152">
        <f t="shared" si="0"/>
        <v>1.447246823257605</v>
      </c>
    </row>
    <row r="17" spans="2:11">
      <c r="B17" s="206"/>
      <c r="C17" s="161">
        <v>2141</v>
      </c>
      <c r="D17" s="141" t="s">
        <v>277</v>
      </c>
      <c r="E17" s="141">
        <v>244369</v>
      </c>
      <c r="F17" s="153" t="s">
        <v>143</v>
      </c>
      <c r="G17" s="150">
        <v>88338</v>
      </c>
      <c r="H17" s="150">
        <v>50709</v>
      </c>
      <c r="I17" s="150">
        <v>27853</v>
      </c>
      <c r="J17" s="150">
        <v>15221</v>
      </c>
      <c r="K17" s="152">
        <f t="shared" si="0"/>
        <v>1.8299060508507983</v>
      </c>
    </row>
    <row r="18" spans="2:11">
      <c r="B18" s="206"/>
      <c r="C18" s="161">
        <v>2141.0300000000002</v>
      </c>
      <c r="D18" s="141" t="s">
        <v>278</v>
      </c>
      <c r="E18" s="141">
        <v>244369</v>
      </c>
      <c r="F18" s="153" t="s">
        <v>213</v>
      </c>
      <c r="G18" s="150">
        <v>167467</v>
      </c>
      <c r="H18" s="150">
        <v>135085</v>
      </c>
      <c r="I18" s="150">
        <v>42335</v>
      </c>
      <c r="J18" s="150">
        <v>33767</v>
      </c>
      <c r="K18" s="152">
        <f t="shared" si="0"/>
        <v>1.2537388574643884</v>
      </c>
    </row>
    <row r="19" spans="2:11">
      <c r="B19" s="206"/>
      <c r="C19" s="161">
        <v>2141.14</v>
      </c>
      <c r="D19" s="141" t="s">
        <v>279</v>
      </c>
      <c r="E19" s="141">
        <v>244369</v>
      </c>
      <c r="F19" s="153" t="s">
        <v>144</v>
      </c>
      <c r="G19" s="150">
        <v>118181</v>
      </c>
      <c r="H19" s="150">
        <v>98722</v>
      </c>
      <c r="I19" s="150">
        <v>27615</v>
      </c>
      <c r="J19" s="150">
        <v>23807</v>
      </c>
      <c r="K19" s="152">
        <f t="shared" si="0"/>
        <v>1.1599529550132315</v>
      </c>
    </row>
    <row r="20" spans="2:11">
      <c r="B20" s="206"/>
      <c r="C20" s="161">
        <v>2141.3200000000002</v>
      </c>
      <c r="D20" s="141" t="s">
        <v>280</v>
      </c>
      <c r="E20" s="141">
        <v>244369</v>
      </c>
      <c r="F20" s="153" t="s">
        <v>214</v>
      </c>
      <c r="G20" s="150">
        <v>45953</v>
      </c>
      <c r="H20" s="150">
        <v>36835</v>
      </c>
      <c r="I20" s="150">
        <v>14163</v>
      </c>
      <c r="J20" s="150">
        <v>12209</v>
      </c>
      <c r="K20" s="152">
        <f t="shared" si="0"/>
        <v>1.1600458678024408</v>
      </c>
    </row>
    <row r="21" spans="2:11">
      <c r="B21" s="206"/>
      <c r="C21" s="161">
        <v>2141.5</v>
      </c>
      <c r="D21" s="141" t="s">
        <v>282</v>
      </c>
      <c r="E21" s="141">
        <v>244369</v>
      </c>
      <c r="F21" s="153" t="s">
        <v>145</v>
      </c>
      <c r="G21" s="150">
        <v>87687</v>
      </c>
      <c r="H21" s="150">
        <v>69302</v>
      </c>
      <c r="I21" s="150">
        <v>7038</v>
      </c>
      <c r="J21" s="150">
        <v>5567</v>
      </c>
      <c r="K21" s="152">
        <f t="shared" si="0"/>
        <v>1.2642356745105083</v>
      </c>
    </row>
    <row r="22" spans="2:11" ht="15.75" thickBot="1">
      <c r="B22" s="207"/>
      <c r="C22" s="162">
        <v>2141.6</v>
      </c>
      <c r="D22" s="144" t="s">
        <v>283</v>
      </c>
      <c r="E22" s="144">
        <v>244369</v>
      </c>
      <c r="F22" s="154" t="s">
        <v>146</v>
      </c>
      <c r="G22" s="155">
        <v>98776</v>
      </c>
      <c r="H22" s="155">
        <v>79382</v>
      </c>
      <c r="I22" s="155">
        <v>15402</v>
      </c>
      <c r="J22" s="155">
        <v>10208</v>
      </c>
      <c r="K22" s="156">
        <f t="shared" si="0"/>
        <v>1.5088166144200628</v>
      </c>
    </row>
  </sheetData>
  <mergeCells count="4">
    <mergeCell ref="G2:K2"/>
    <mergeCell ref="B10:B22"/>
    <mergeCell ref="B2:B9"/>
    <mergeCell ref="C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F20" sqref="F20"/>
    </sheetView>
  </sheetViews>
  <sheetFormatPr defaultRowHeight="15"/>
  <cols>
    <col min="1" max="3" width="15.5703125" style="54" customWidth="1"/>
    <col min="4" max="4" width="14" style="54" customWidth="1"/>
    <col min="5" max="5" width="17" style="54" customWidth="1"/>
    <col min="6" max="6" width="10.140625" style="54" customWidth="1"/>
    <col min="7" max="7" width="13.42578125" style="54" customWidth="1"/>
    <col min="8" max="16384" width="9.140625" style="54"/>
  </cols>
  <sheetData>
    <row r="1" spans="1:10">
      <c r="A1" s="50" t="s">
        <v>245</v>
      </c>
      <c r="B1" s="50"/>
      <c r="C1" s="50"/>
      <c r="D1" s="77"/>
      <c r="E1" s="77"/>
    </row>
    <row r="2" spans="1:10">
      <c r="D2" s="77"/>
      <c r="E2" s="77"/>
    </row>
    <row r="3" spans="1:10" ht="18.75">
      <c r="A3" s="90" t="s">
        <v>233</v>
      </c>
      <c r="B3" s="90" t="s">
        <v>261</v>
      </c>
      <c r="C3" s="168" t="s">
        <v>355</v>
      </c>
      <c r="D3" s="90" t="s">
        <v>234</v>
      </c>
      <c r="E3" s="91" t="s">
        <v>243</v>
      </c>
      <c r="F3" s="84" t="s">
        <v>262</v>
      </c>
      <c r="G3" s="84" t="s">
        <v>263</v>
      </c>
      <c r="J3" s="92" t="s">
        <v>354</v>
      </c>
    </row>
    <row r="4" spans="1:10" ht="15.75" thickBot="1">
      <c r="A4" s="79"/>
      <c r="B4" s="79"/>
      <c r="C4" s="79"/>
      <c r="D4" s="79"/>
      <c r="E4" s="80" t="s">
        <v>235</v>
      </c>
      <c r="F4" s="81" t="s">
        <v>236</v>
      </c>
      <c r="G4" s="81" t="s">
        <v>236</v>
      </c>
    </row>
    <row r="5" spans="1:10">
      <c r="A5" s="78" t="s">
        <v>138</v>
      </c>
      <c r="B5" s="96" t="s">
        <v>265</v>
      </c>
      <c r="C5" s="96">
        <v>244369</v>
      </c>
      <c r="D5" s="82">
        <v>2137.85</v>
      </c>
      <c r="E5" s="82">
        <v>1.1522601466590692</v>
      </c>
      <c r="F5" s="82">
        <v>-28.334244000000002</v>
      </c>
      <c r="G5" s="82"/>
    </row>
    <row r="6" spans="1:10">
      <c r="A6" s="78" t="s">
        <v>206</v>
      </c>
      <c r="B6" s="96" t="s">
        <v>266</v>
      </c>
      <c r="C6" s="96">
        <v>244369</v>
      </c>
      <c r="D6" s="82">
        <v>2138.3200000000002</v>
      </c>
      <c r="E6" s="82">
        <v>1.4718845392237716</v>
      </c>
      <c r="F6" s="82">
        <v>-28.251372</v>
      </c>
      <c r="G6" s="82"/>
    </row>
    <row r="7" spans="1:10">
      <c r="A7" s="78" t="s">
        <v>139</v>
      </c>
      <c r="B7" s="96" t="s">
        <v>268</v>
      </c>
      <c r="C7" s="96">
        <v>244369</v>
      </c>
      <c r="D7" s="82">
        <v>2139.34</v>
      </c>
      <c r="E7" s="82">
        <v>3.7876540713744089</v>
      </c>
      <c r="F7" s="82">
        <v>-27.711093000000002</v>
      </c>
      <c r="G7" s="82"/>
    </row>
    <row r="8" spans="1:10">
      <c r="A8" s="78" t="s">
        <v>140</v>
      </c>
      <c r="B8" s="96" t="s">
        <v>271</v>
      </c>
      <c r="C8" s="96">
        <v>244369</v>
      </c>
      <c r="D8" s="82">
        <v>2140.4</v>
      </c>
      <c r="E8" s="88" t="s">
        <v>244</v>
      </c>
      <c r="F8" s="88" t="s">
        <v>244</v>
      </c>
      <c r="G8" s="89"/>
    </row>
    <row r="9" spans="1:10">
      <c r="A9" s="84" t="s">
        <v>141</v>
      </c>
      <c r="B9" s="96" t="s">
        <v>273</v>
      </c>
      <c r="C9" s="96">
        <v>244369</v>
      </c>
      <c r="D9" s="85">
        <v>2140.6</v>
      </c>
      <c r="E9" s="85">
        <v>1.7997591283071595</v>
      </c>
      <c r="F9" s="85">
        <v>-28.014265000000002</v>
      </c>
      <c r="G9" s="85"/>
      <c r="H9" s="86"/>
    </row>
    <row r="10" spans="1:10">
      <c r="A10" s="84" t="s">
        <v>237</v>
      </c>
      <c r="B10" s="96" t="s">
        <v>273</v>
      </c>
      <c r="C10" s="96">
        <v>244369</v>
      </c>
      <c r="D10" s="85" t="s">
        <v>237</v>
      </c>
      <c r="E10" s="85">
        <v>1.914273794629143</v>
      </c>
      <c r="F10" s="85">
        <v>-27.951488000000001</v>
      </c>
      <c r="G10" s="85">
        <v>-27.982876500000003</v>
      </c>
      <c r="H10" s="86"/>
    </row>
    <row r="11" spans="1:10">
      <c r="A11" s="78" t="s">
        <v>213</v>
      </c>
      <c r="B11" s="96" t="s">
        <v>278</v>
      </c>
      <c r="C11" s="96">
        <v>244369</v>
      </c>
      <c r="D11" s="82">
        <v>2141.0300000000002</v>
      </c>
      <c r="E11" s="82">
        <v>1.387243758994404</v>
      </c>
      <c r="F11" s="82">
        <v>-28.389254999999999</v>
      </c>
      <c r="G11" s="82"/>
    </row>
    <row r="12" spans="1:10">
      <c r="A12" s="78" t="s">
        <v>144</v>
      </c>
      <c r="B12" s="96" t="s">
        <v>279</v>
      </c>
      <c r="C12" s="96">
        <v>244369</v>
      </c>
      <c r="D12" s="82">
        <v>2141.14</v>
      </c>
      <c r="E12" s="82">
        <v>1.6604289584742489</v>
      </c>
      <c r="F12" s="82">
        <v>-27.949010000000001</v>
      </c>
      <c r="G12" s="82"/>
    </row>
    <row r="13" spans="1:10">
      <c r="A13" s="78" t="s">
        <v>215</v>
      </c>
      <c r="B13" s="96" t="s">
        <v>281</v>
      </c>
      <c r="C13" s="96">
        <v>244369</v>
      </c>
      <c r="D13" s="82">
        <v>2141.4</v>
      </c>
      <c r="E13" s="82">
        <v>1.4715029401212134</v>
      </c>
      <c r="F13" s="82">
        <v>-27.969541</v>
      </c>
      <c r="G13" s="82"/>
    </row>
    <row r="14" spans="1:10">
      <c r="A14" s="78" t="s">
        <v>148</v>
      </c>
      <c r="B14" s="96" t="s">
        <v>287</v>
      </c>
      <c r="C14" s="96">
        <v>244369</v>
      </c>
      <c r="D14" s="82">
        <v>2142</v>
      </c>
      <c r="E14" s="82">
        <v>3.4854705930338192</v>
      </c>
      <c r="F14" s="82">
        <v>-29.174226000000001</v>
      </c>
      <c r="G14" s="82"/>
    </row>
    <row r="15" spans="1:10">
      <c r="A15" s="84" t="s">
        <v>149</v>
      </c>
      <c r="B15" s="96" t="s">
        <v>290</v>
      </c>
      <c r="C15" s="96">
        <v>244369</v>
      </c>
      <c r="D15" s="85">
        <v>2142.42</v>
      </c>
      <c r="E15" s="85">
        <v>1.7585466471052769</v>
      </c>
      <c r="F15" s="85">
        <v>-27.702997</v>
      </c>
      <c r="G15" s="85"/>
      <c r="H15" s="86"/>
    </row>
    <row r="16" spans="1:10">
      <c r="A16" s="84" t="s">
        <v>237</v>
      </c>
      <c r="B16" s="96" t="s">
        <v>290</v>
      </c>
      <c r="C16" s="96">
        <v>244369</v>
      </c>
      <c r="D16" s="85" t="s">
        <v>237</v>
      </c>
      <c r="E16" s="85">
        <v>1.7750964850577857</v>
      </c>
      <c r="F16" s="85">
        <v>-27.712069</v>
      </c>
      <c r="G16" s="85">
        <v>-27.707532999999998</v>
      </c>
      <c r="H16" s="86"/>
    </row>
    <row r="17" spans="1:8">
      <c r="A17" s="78" t="s">
        <v>150</v>
      </c>
      <c r="B17" s="96" t="s">
        <v>292</v>
      </c>
      <c r="C17" s="96">
        <v>244369</v>
      </c>
      <c r="D17" s="82">
        <v>2142.62</v>
      </c>
      <c r="E17" s="82">
        <v>1.8721668457290588</v>
      </c>
      <c r="F17" s="82">
        <v>-27.490995000000002</v>
      </c>
      <c r="G17" s="82"/>
    </row>
    <row r="18" spans="1:8">
      <c r="A18" s="78" t="s">
        <v>221</v>
      </c>
      <c r="B18" s="96" t="s">
        <v>293</v>
      </c>
      <c r="C18" s="96">
        <v>244369</v>
      </c>
      <c r="D18" s="82">
        <v>2143.3000000000002</v>
      </c>
      <c r="E18" s="82">
        <v>1.8911247903940342</v>
      </c>
      <c r="F18" s="82">
        <v>-27.570678999999998</v>
      </c>
      <c r="G18" s="82"/>
    </row>
    <row r="19" spans="1:8">
      <c r="A19" s="78" t="s">
        <v>151</v>
      </c>
      <c r="B19" s="167" t="s">
        <v>294</v>
      </c>
      <c r="C19" s="96">
        <v>244369</v>
      </c>
      <c r="D19" s="82">
        <v>2143.6</v>
      </c>
      <c r="E19" s="82">
        <v>1.9194877028646538</v>
      </c>
      <c r="F19" s="82">
        <v>-27.740589</v>
      </c>
      <c r="G19" s="82"/>
    </row>
    <row r="20" spans="1:8">
      <c r="A20" s="78" t="s">
        <v>222</v>
      </c>
      <c r="B20" s="96" t="s">
        <v>295</v>
      </c>
      <c r="C20" s="96">
        <v>244369</v>
      </c>
      <c r="D20" s="82">
        <v>2144.3200000000002</v>
      </c>
      <c r="E20" s="82">
        <v>2.5174766324952711</v>
      </c>
      <c r="F20" s="82">
        <v>-27.915762000000001</v>
      </c>
      <c r="G20" s="82"/>
    </row>
    <row r="21" spans="1:8">
      <c r="A21" s="84" t="s">
        <v>152</v>
      </c>
      <c r="B21" s="96" t="s">
        <v>296</v>
      </c>
      <c r="C21" s="96">
        <v>244369</v>
      </c>
      <c r="D21" s="85">
        <v>2144.86</v>
      </c>
      <c r="E21" s="85">
        <v>2.6262496251822793</v>
      </c>
      <c r="F21" s="85">
        <v>-27.767524000000002</v>
      </c>
      <c r="G21" s="85"/>
      <c r="H21" s="86"/>
    </row>
    <row r="22" spans="1:8">
      <c r="A22" s="84" t="s">
        <v>237</v>
      </c>
      <c r="B22" s="96" t="s">
        <v>296</v>
      </c>
      <c r="C22" s="96">
        <v>244369</v>
      </c>
      <c r="D22" s="85" t="s">
        <v>237</v>
      </c>
      <c r="E22" s="85">
        <v>2.2680748120569607</v>
      </c>
      <c r="F22" s="85">
        <v>-27.843717999999999</v>
      </c>
      <c r="G22" s="85">
        <v>-27.805621000000002</v>
      </c>
      <c r="H22" s="86"/>
    </row>
    <row r="23" spans="1:8">
      <c r="A23" s="78" t="s">
        <v>223</v>
      </c>
      <c r="B23" s="96" t="s">
        <v>297</v>
      </c>
      <c r="C23" s="96">
        <v>244369</v>
      </c>
      <c r="D23" s="82">
        <v>2145.36</v>
      </c>
      <c r="E23" s="82">
        <v>2.0700129352232772</v>
      </c>
      <c r="F23" s="82">
        <v>-27.443062999999999</v>
      </c>
      <c r="G23" s="82"/>
    </row>
    <row r="24" spans="1:8">
      <c r="A24" s="78" t="s">
        <v>153</v>
      </c>
      <c r="B24" s="167" t="s">
        <v>298</v>
      </c>
      <c r="C24" s="96">
        <v>244369</v>
      </c>
      <c r="D24" s="82">
        <v>2145.64</v>
      </c>
      <c r="E24" s="82">
        <v>1.8091474180559928</v>
      </c>
      <c r="F24" s="82">
        <v>-27.168700000000001</v>
      </c>
      <c r="G24" s="82"/>
    </row>
    <row r="25" spans="1:8" ht="15.75" thickBot="1">
      <c r="A25" s="81" t="s">
        <v>224</v>
      </c>
      <c r="B25" s="189" t="s">
        <v>299</v>
      </c>
      <c r="C25" s="109">
        <v>244369</v>
      </c>
      <c r="D25" s="190">
        <v>2146.04</v>
      </c>
      <c r="E25" s="190">
        <v>2.442312305977449</v>
      </c>
      <c r="F25" s="190">
        <v>-27.125145</v>
      </c>
      <c r="G25" s="190"/>
    </row>
    <row r="26" spans="1:8">
      <c r="A26" s="78" t="s">
        <v>238</v>
      </c>
      <c r="B26" s="96" t="s">
        <v>300</v>
      </c>
      <c r="C26" s="96">
        <v>238594</v>
      </c>
      <c r="D26" s="82">
        <v>2072.64</v>
      </c>
      <c r="E26" s="82">
        <v>1.1430940099996854</v>
      </c>
      <c r="F26" s="82">
        <v>-28.654230999999999</v>
      </c>
      <c r="G26" s="82"/>
    </row>
    <row r="27" spans="1:8">
      <c r="A27" s="78" t="s">
        <v>154</v>
      </c>
      <c r="B27" s="96" t="s">
        <v>301</v>
      </c>
      <c r="C27" s="96">
        <v>238594</v>
      </c>
      <c r="D27" s="82">
        <v>2075.84</v>
      </c>
      <c r="E27" s="82">
        <v>0.88855349380555049</v>
      </c>
      <c r="F27" s="82">
        <v>-28.843033999999999</v>
      </c>
      <c r="G27" s="82"/>
    </row>
    <row r="28" spans="1:8">
      <c r="A28" s="84" t="s">
        <v>155</v>
      </c>
      <c r="B28" s="96" t="s">
        <v>302</v>
      </c>
      <c r="C28" s="96">
        <v>238594</v>
      </c>
      <c r="D28" s="85">
        <v>2078.89</v>
      </c>
      <c r="E28" s="85">
        <v>1.3693410729817057</v>
      </c>
      <c r="F28" s="85">
        <v>-28.846333000000001</v>
      </c>
      <c r="G28" s="85"/>
      <c r="H28" s="86"/>
    </row>
    <row r="29" spans="1:8">
      <c r="A29" s="84" t="s">
        <v>237</v>
      </c>
      <c r="B29" s="96" t="s">
        <v>302</v>
      </c>
      <c r="C29" s="96">
        <v>238594</v>
      </c>
      <c r="D29" s="85" t="s">
        <v>237</v>
      </c>
      <c r="E29" s="85">
        <v>1.4850593949753996</v>
      </c>
      <c r="F29" s="85">
        <v>-28.828116999999999</v>
      </c>
      <c r="G29" s="85">
        <v>-28.837225</v>
      </c>
      <c r="H29" s="86"/>
    </row>
    <row r="30" spans="1:8">
      <c r="A30" s="78" t="s">
        <v>157</v>
      </c>
      <c r="B30" s="96" t="s">
        <v>307</v>
      </c>
      <c r="C30" s="96">
        <v>238594</v>
      </c>
      <c r="D30" s="82">
        <v>2081.5100000000002</v>
      </c>
      <c r="E30" s="82">
        <v>3.9043640048679169</v>
      </c>
      <c r="F30" s="82">
        <v>-29.545877000000001</v>
      </c>
      <c r="G30" s="82"/>
    </row>
    <row r="31" spans="1:8">
      <c r="A31" s="78" t="s">
        <v>192</v>
      </c>
      <c r="B31" s="96" t="s">
        <v>308</v>
      </c>
      <c r="C31" s="96">
        <v>238594</v>
      </c>
      <c r="D31" s="82">
        <v>2081.63</v>
      </c>
      <c r="E31" s="82">
        <v>3.5859732726224101</v>
      </c>
      <c r="F31" s="82">
        <v>-29.583311999999999</v>
      </c>
      <c r="G31" s="82"/>
    </row>
    <row r="32" spans="1:8">
      <c r="A32" s="78" t="s">
        <v>158</v>
      </c>
      <c r="B32" s="96" t="s">
        <v>309</v>
      </c>
      <c r="C32" s="96">
        <v>238594</v>
      </c>
      <c r="D32" s="82">
        <v>2081.7199999999998</v>
      </c>
      <c r="E32" s="82">
        <v>1.5971845516072956</v>
      </c>
      <c r="F32" s="82">
        <v>-29.309531</v>
      </c>
      <c r="G32" s="82"/>
    </row>
    <row r="33" spans="1:10">
      <c r="A33" s="78" t="s">
        <v>159</v>
      </c>
      <c r="B33" s="96" t="s">
        <v>310</v>
      </c>
      <c r="C33" s="96">
        <v>238594</v>
      </c>
      <c r="D33" s="82">
        <v>2081.88</v>
      </c>
      <c r="E33" s="82">
        <v>0.92090503289044812</v>
      </c>
      <c r="F33" s="82">
        <v>-29.595341000000001</v>
      </c>
      <c r="G33" s="82"/>
    </row>
    <row r="34" spans="1:10">
      <c r="A34" s="84" t="s">
        <v>160</v>
      </c>
      <c r="B34" s="96" t="s">
        <v>311</v>
      </c>
      <c r="C34" s="96">
        <v>238594</v>
      </c>
      <c r="D34" s="85">
        <v>2081.94</v>
      </c>
      <c r="E34" s="85">
        <v>3.2681168526642774</v>
      </c>
      <c r="F34" s="85">
        <v>-29.779896999999998</v>
      </c>
      <c r="G34" s="85"/>
      <c r="H34" s="86"/>
      <c r="I34" s="86"/>
      <c r="J34" s="86"/>
    </row>
    <row r="35" spans="1:10">
      <c r="A35" s="84" t="s">
        <v>237</v>
      </c>
      <c r="B35" s="96" t="s">
        <v>311</v>
      </c>
      <c r="C35" s="96">
        <v>238594</v>
      </c>
      <c r="D35" s="85" t="s">
        <v>237</v>
      </c>
      <c r="E35" s="85">
        <v>2.8321763597119296</v>
      </c>
      <c r="F35" s="85">
        <v>-29.860721999999999</v>
      </c>
      <c r="G35" s="85">
        <v>-29.8203095</v>
      </c>
      <c r="H35" s="86"/>
      <c r="I35" s="86"/>
      <c r="J35" s="86"/>
    </row>
    <row r="36" spans="1:10">
      <c r="A36" s="78" t="s">
        <v>195</v>
      </c>
      <c r="B36" s="96" t="s">
        <v>312</v>
      </c>
      <c r="C36" s="96">
        <v>238594</v>
      </c>
      <c r="D36" s="82">
        <v>2082.0700000000002</v>
      </c>
      <c r="E36" s="82">
        <v>1.4469376854525913</v>
      </c>
      <c r="F36" s="82">
        <v>-29.583508999999999</v>
      </c>
      <c r="G36" s="82"/>
    </row>
    <row r="37" spans="1:10">
      <c r="A37" s="78" t="s">
        <v>239</v>
      </c>
      <c r="B37" s="96" t="s">
        <v>315</v>
      </c>
      <c r="C37" s="96">
        <v>238594</v>
      </c>
      <c r="D37" s="82">
        <v>2083.46</v>
      </c>
      <c r="E37" s="82">
        <v>1.0855800174567023</v>
      </c>
      <c r="F37" s="82">
        <v>-28.903210000000001</v>
      </c>
      <c r="G37" s="82"/>
    </row>
    <row r="38" spans="1:10">
      <c r="A38" s="78" t="s">
        <v>240</v>
      </c>
      <c r="B38" s="96" t="s">
        <v>317</v>
      </c>
      <c r="C38" s="96">
        <v>238594</v>
      </c>
      <c r="D38" s="82">
        <v>2087.88</v>
      </c>
      <c r="E38" s="82">
        <v>3.8390675630128142</v>
      </c>
      <c r="F38" s="82">
        <v>-28.632078</v>
      </c>
      <c r="G38" s="82"/>
    </row>
    <row r="39" spans="1:10">
      <c r="A39" s="78" t="s">
        <v>241</v>
      </c>
      <c r="B39" s="96" t="s">
        <v>318</v>
      </c>
      <c r="C39" s="96">
        <v>238594</v>
      </c>
      <c r="D39" s="82">
        <v>2090.9299999999998</v>
      </c>
      <c r="E39" s="82">
        <v>1.5729692289253852</v>
      </c>
      <c r="F39" s="82">
        <v>-27.764959999999999</v>
      </c>
      <c r="G39" s="82"/>
    </row>
    <row r="40" spans="1:10">
      <c r="A40" s="84" t="s">
        <v>242</v>
      </c>
      <c r="B40" s="96" t="s">
        <v>319</v>
      </c>
      <c r="C40" s="96">
        <v>238594</v>
      </c>
      <c r="D40" s="85">
        <v>2093.98</v>
      </c>
      <c r="E40" s="85">
        <v>1.1196573686995057</v>
      </c>
      <c r="F40" s="85">
        <v>-28.113119000000001</v>
      </c>
      <c r="G40" s="85"/>
      <c r="H40" s="86"/>
      <c r="I40" s="86"/>
      <c r="J40" s="86"/>
    </row>
    <row r="41" spans="1:10">
      <c r="A41" s="84" t="s">
        <v>237</v>
      </c>
      <c r="B41" s="96" t="s">
        <v>319</v>
      </c>
      <c r="C41" s="96">
        <v>238594</v>
      </c>
      <c r="D41" s="85" t="s">
        <v>237</v>
      </c>
      <c r="E41" s="85">
        <v>1.0073845391429184</v>
      </c>
      <c r="F41" s="85">
        <v>-28.262142000000001</v>
      </c>
      <c r="G41" s="85">
        <v>-28.187630500000001</v>
      </c>
      <c r="H41" s="86"/>
      <c r="I41" s="86"/>
      <c r="J41" s="86"/>
    </row>
    <row r="42" spans="1:10">
      <c r="D42" s="87"/>
      <c r="E42" s="87"/>
      <c r="F42" s="87"/>
      <c r="G42" s="83"/>
    </row>
    <row r="43" spans="1:10">
      <c r="C43" s="18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0"/>
  <sheetViews>
    <sheetView topLeftCell="A19" workbookViewId="0">
      <selection activeCell="C43" sqref="C43"/>
    </sheetView>
  </sheetViews>
  <sheetFormatPr defaultRowHeight="15"/>
  <cols>
    <col min="2" max="3" width="13" customWidth="1"/>
    <col min="4" max="4" width="12.85546875" style="48" customWidth="1"/>
    <col min="5" max="5" width="9.42578125" style="48" customWidth="1"/>
    <col min="6" max="6" width="17.28515625" style="49" customWidth="1"/>
    <col min="10" max="10" width="9.140625" style="26"/>
    <col min="11" max="11" width="9.140625" style="94"/>
  </cols>
  <sheetData>
    <row r="1" spans="1:11" ht="15.75" thickBot="1">
      <c r="B1" s="93" t="s">
        <v>261</v>
      </c>
      <c r="C1" s="183" t="s">
        <v>355</v>
      </c>
      <c r="D1" s="51" t="s">
        <v>1</v>
      </c>
      <c r="E1" s="52" t="s">
        <v>246</v>
      </c>
      <c r="F1" s="53" t="s">
        <v>247</v>
      </c>
    </row>
    <row r="2" spans="1:11">
      <c r="A2" s="205" t="s">
        <v>128</v>
      </c>
      <c r="B2" s="184" t="s">
        <v>300</v>
      </c>
      <c r="C2" s="96">
        <v>238594</v>
      </c>
      <c r="D2" s="169" t="s">
        <v>83</v>
      </c>
      <c r="E2" s="146">
        <v>5.0000000000000001E-4</v>
      </c>
      <c r="F2" s="170">
        <v>0.57142857142857151</v>
      </c>
    </row>
    <row r="3" spans="1:11">
      <c r="A3" s="206"/>
      <c r="B3" s="184" t="s">
        <v>301</v>
      </c>
      <c r="C3" s="96">
        <v>238594</v>
      </c>
      <c r="D3" s="171" t="s">
        <v>84</v>
      </c>
      <c r="E3" s="141">
        <v>2.0000000000000001E-4</v>
      </c>
      <c r="F3" s="142">
        <v>0.14285714285714288</v>
      </c>
      <c r="J3" s="182"/>
      <c r="K3" s="69"/>
    </row>
    <row r="4" spans="1:11">
      <c r="A4" s="206"/>
      <c r="B4" s="184" t="s">
        <v>302</v>
      </c>
      <c r="C4" s="96">
        <v>238594</v>
      </c>
      <c r="D4" s="171" t="s">
        <v>86</v>
      </c>
      <c r="E4" s="141">
        <v>5.0000000000000001E-4</v>
      </c>
      <c r="F4" s="142">
        <v>0.57142857142857151</v>
      </c>
      <c r="K4" s="69"/>
    </row>
    <row r="5" spans="1:11">
      <c r="A5" s="206"/>
      <c r="B5" s="184" t="s">
        <v>303</v>
      </c>
      <c r="C5" s="96">
        <v>238594</v>
      </c>
      <c r="D5" s="171" t="s">
        <v>248</v>
      </c>
      <c r="E5" s="141">
        <v>5.9999999999999995E-4</v>
      </c>
      <c r="F5" s="142">
        <v>0.71428571428571419</v>
      </c>
      <c r="K5" s="69"/>
    </row>
    <row r="6" spans="1:11">
      <c r="A6" s="206"/>
      <c r="B6" s="184" t="s">
        <v>304</v>
      </c>
      <c r="C6" s="96">
        <v>238594</v>
      </c>
      <c r="D6" s="171" t="s">
        <v>90</v>
      </c>
      <c r="E6" s="141">
        <v>1.1000000000000001E-3</v>
      </c>
      <c r="F6" s="142">
        <v>0.7142857142857143</v>
      </c>
      <c r="K6" s="120"/>
    </row>
    <row r="7" spans="1:11">
      <c r="A7" s="206"/>
      <c r="B7" s="184" t="s">
        <v>305</v>
      </c>
      <c r="C7" s="96">
        <v>238594</v>
      </c>
      <c r="D7" s="171" t="s">
        <v>91</v>
      </c>
      <c r="E7" s="141">
        <v>1E-4</v>
      </c>
      <c r="F7" s="142">
        <v>0</v>
      </c>
      <c r="K7" s="120"/>
    </row>
    <row r="8" spans="1:11">
      <c r="A8" s="206"/>
      <c r="B8" s="184" t="s">
        <v>306</v>
      </c>
      <c r="C8" s="96">
        <v>238594</v>
      </c>
      <c r="D8" s="171" t="s">
        <v>92</v>
      </c>
      <c r="E8" s="141">
        <v>4.0000000000000002E-4</v>
      </c>
      <c r="F8" s="142">
        <v>0.57142857142857151</v>
      </c>
      <c r="K8" s="120"/>
    </row>
    <row r="9" spans="1:11">
      <c r="A9" s="206"/>
      <c r="B9" s="184" t="s">
        <v>307</v>
      </c>
      <c r="C9" s="96">
        <v>238594</v>
      </c>
      <c r="D9" s="171" t="s">
        <v>93</v>
      </c>
      <c r="E9" s="141">
        <v>4.0000000000000002E-4</v>
      </c>
      <c r="F9" s="142">
        <v>0.4285714285714286</v>
      </c>
      <c r="K9" s="120"/>
    </row>
    <row r="10" spans="1:11">
      <c r="A10" s="206"/>
      <c r="B10" s="184" t="s">
        <v>308</v>
      </c>
      <c r="C10" s="96">
        <v>238594</v>
      </c>
      <c r="D10" s="171" t="s">
        <v>94</v>
      </c>
      <c r="E10" s="141">
        <v>6.9999999999999999E-4</v>
      </c>
      <c r="F10" s="142">
        <v>0.4285714285714286</v>
      </c>
      <c r="K10" s="69"/>
    </row>
    <row r="11" spans="1:11">
      <c r="A11" s="206"/>
      <c r="B11" s="184" t="s">
        <v>309</v>
      </c>
      <c r="C11" s="96">
        <v>238594</v>
      </c>
      <c r="D11" s="171" t="s">
        <v>95</v>
      </c>
      <c r="E11" s="141">
        <v>8.0000000000000004E-4</v>
      </c>
      <c r="F11" s="142">
        <v>0.7142857142857143</v>
      </c>
      <c r="K11" s="120"/>
    </row>
    <row r="12" spans="1:11">
      <c r="A12" s="206"/>
      <c r="B12" s="184" t="s">
        <v>310</v>
      </c>
      <c r="C12" s="96">
        <v>238594</v>
      </c>
      <c r="D12" s="171" t="s">
        <v>97</v>
      </c>
      <c r="E12" s="141">
        <v>4.0000000000000002E-4</v>
      </c>
      <c r="F12" s="142">
        <v>0.35714285714285715</v>
      </c>
      <c r="K12" s="120"/>
    </row>
    <row r="13" spans="1:11">
      <c r="A13" s="206"/>
      <c r="B13" s="184" t="s">
        <v>311</v>
      </c>
      <c r="C13" s="96">
        <v>238594</v>
      </c>
      <c r="D13" s="171" t="s">
        <v>98</v>
      </c>
      <c r="E13" s="141">
        <v>5.9999999999999995E-4</v>
      </c>
      <c r="F13" s="142">
        <v>0.71428571428571419</v>
      </c>
      <c r="K13" s="120"/>
    </row>
    <row r="14" spans="1:11">
      <c r="A14" s="206"/>
      <c r="B14" s="184" t="s">
        <v>353</v>
      </c>
      <c r="C14" s="96">
        <v>238594</v>
      </c>
      <c r="D14" s="171" t="s">
        <v>249</v>
      </c>
      <c r="E14" s="141">
        <v>4.0000000000000002E-4</v>
      </c>
      <c r="F14" s="142">
        <v>0.4285714285714286</v>
      </c>
      <c r="K14" s="120"/>
    </row>
    <row r="15" spans="1:11">
      <c r="A15" s="206"/>
      <c r="B15" s="184" t="s">
        <v>312</v>
      </c>
      <c r="C15" s="96">
        <v>238594</v>
      </c>
      <c r="D15" s="171" t="s">
        <v>99</v>
      </c>
      <c r="E15" s="141">
        <v>2.9999999999999997E-4</v>
      </c>
      <c r="F15" s="142">
        <v>0.2142857142857143</v>
      </c>
      <c r="K15" s="69"/>
    </row>
    <row r="16" spans="1:11">
      <c r="A16" s="206"/>
      <c r="B16" s="184" t="s">
        <v>313</v>
      </c>
      <c r="C16" s="96">
        <v>238594</v>
      </c>
      <c r="D16" s="171" t="s">
        <v>100</v>
      </c>
      <c r="E16" s="141">
        <v>1E-4</v>
      </c>
      <c r="F16" s="142">
        <v>0.4285714285714286</v>
      </c>
      <c r="K16" s="69"/>
    </row>
    <row r="17" spans="1:11">
      <c r="A17" s="206"/>
      <c r="B17" s="184" t="s">
        <v>314</v>
      </c>
      <c r="C17" s="96">
        <v>238594</v>
      </c>
      <c r="D17" s="171" t="s">
        <v>101</v>
      </c>
      <c r="E17" s="141">
        <v>5.9999999999999995E-4</v>
      </c>
      <c r="F17" s="142">
        <v>0.57142857142857151</v>
      </c>
      <c r="K17" s="69"/>
    </row>
    <row r="18" spans="1:11">
      <c r="A18" s="206"/>
      <c r="B18" s="184" t="s">
        <v>315</v>
      </c>
      <c r="C18" s="96">
        <v>238594</v>
      </c>
      <c r="D18" s="171" t="s">
        <v>103</v>
      </c>
      <c r="E18" s="141">
        <v>5.0000000000000001E-4</v>
      </c>
      <c r="F18" s="142">
        <v>0.57142857142857151</v>
      </c>
      <c r="K18" s="69"/>
    </row>
    <row r="19" spans="1:11">
      <c r="A19" s="206"/>
      <c r="B19" s="184" t="s">
        <v>316</v>
      </c>
      <c r="C19" s="96">
        <v>238594</v>
      </c>
      <c r="D19" s="171" t="s">
        <v>105</v>
      </c>
      <c r="E19" s="141">
        <v>6.9999999999999999E-4</v>
      </c>
      <c r="F19" s="142">
        <v>0.8571428571428571</v>
      </c>
      <c r="K19" s="69"/>
    </row>
    <row r="20" spans="1:11">
      <c r="A20" s="206"/>
      <c r="B20" s="184" t="s">
        <v>317</v>
      </c>
      <c r="C20" s="96">
        <v>238594</v>
      </c>
      <c r="D20" s="171" t="s">
        <v>106</v>
      </c>
      <c r="E20" s="141">
        <v>8.0000000000000004E-4</v>
      </c>
      <c r="F20" s="142">
        <v>1</v>
      </c>
      <c r="K20" s="69"/>
    </row>
    <row r="21" spans="1:11">
      <c r="A21" s="206"/>
      <c r="B21" s="184" t="s">
        <v>318</v>
      </c>
      <c r="C21" s="96">
        <v>244369</v>
      </c>
      <c r="D21" s="171" t="s">
        <v>107</v>
      </c>
      <c r="E21" s="141">
        <v>1E-4</v>
      </c>
      <c r="F21" s="142">
        <v>0</v>
      </c>
      <c r="K21" s="120"/>
    </row>
    <row r="22" spans="1:11">
      <c r="A22" s="206"/>
      <c r="B22" s="184" t="s">
        <v>319</v>
      </c>
      <c r="C22" s="96">
        <v>244369</v>
      </c>
      <c r="D22" s="171" t="s">
        <v>108</v>
      </c>
      <c r="E22" s="141">
        <v>4.0000000000000002E-4</v>
      </c>
      <c r="F22" s="142">
        <v>0.4285714285714286</v>
      </c>
      <c r="K22" s="120"/>
    </row>
    <row r="23" spans="1:11">
      <c r="A23" s="206"/>
      <c r="B23" s="184" t="s">
        <v>320</v>
      </c>
      <c r="C23" s="96">
        <v>244369</v>
      </c>
      <c r="D23" s="171" t="s">
        <v>109</v>
      </c>
      <c r="E23" s="141">
        <v>6.9999999999999999E-4</v>
      </c>
      <c r="F23" s="142">
        <v>0.8571428571428571</v>
      </c>
      <c r="K23" s="120"/>
    </row>
    <row r="24" spans="1:11">
      <c r="A24" s="206"/>
      <c r="B24" s="184" t="s">
        <v>321</v>
      </c>
      <c r="C24" s="96">
        <v>244369</v>
      </c>
      <c r="D24" s="171" t="s">
        <v>250</v>
      </c>
      <c r="E24" s="141">
        <v>4.0000000000000002E-4</v>
      </c>
      <c r="F24" s="142">
        <v>0.4285714285714286</v>
      </c>
      <c r="K24" s="120"/>
    </row>
    <row r="25" spans="1:11">
      <c r="A25" s="206"/>
      <c r="B25" s="184" t="s">
        <v>322</v>
      </c>
      <c r="C25" s="96">
        <v>244369</v>
      </c>
      <c r="D25" s="171" t="s">
        <v>251</v>
      </c>
      <c r="E25" s="141">
        <v>2.0000000000000001E-4</v>
      </c>
      <c r="F25" s="142">
        <v>0.14285714285714288</v>
      </c>
      <c r="K25" s="120"/>
    </row>
    <row r="26" spans="1:11">
      <c r="A26" s="206"/>
      <c r="B26" s="184" t="s">
        <v>323</v>
      </c>
      <c r="C26" s="96">
        <v>244369</v>
      </c>
      <c r="D26" s="171" t="s">
        <v>252</v>
      </c>
      <c r="E26" s="141">
        <v>8.0000000000000004E-4</v>
      </c>
      <c r="F26" s="142">
        <v>1</v>
      </c>
      <c r="K26" s="120"/>
    </row>
    <row r="27" spans="1:11">
      <c r="A27" s="206"/>
      <c r="B27" s="184" t="s">
        <v>324</v>
      </c>
      <c r="C27" s="96">
        <v>244369</v>
      </c>
      <c r="D27" s="171" t="s">
        <v>253</v>
      </c>
      <c r="E27" s="141">
        <v>2.9999999999999997E-4</v>
      </c>
      <c r="F27" s="142">
        <v>0.2857142857142857</v>
      </c>
      <c r="J27" s="25"/>
      <c r="K27" s="120"/>
    </row>
    <row r="28" spans="1:11">
      <c r="A28" s="206"/>
      <c r="B28" s="184" t="s">
        <v>325</v>
      </c>
      <c r="C28" s="96">
        <v>244369</v>
      </c>
      <c r="D28" s="171" t="s">
        <v>254</v>
      </c>
      <c r="E28" s="141">
        <v>2.9999999999999997E-4</v>
      </c>
      <c r="F28" s="142">
        <v>0.2857142857142857</v>
      </c>
      <c r="J28" s="25"/>
      <c r="K28" s="120"/>
    </row>
    <row r="29" spans="1:11">
      <c r="A29" s="206"/>
      <c r="B29" s="184" t="s">
        <v>326</v>
      </c>
      <c r="C29" s="96">
        <v>244369</v>
      </c>
      <c r="D29" s="171" t="s">
        <v>255</v>
      </c>
      <c r="E29" s="141">
        <v>2.9999999999999997E-4</v>
      </c>
      <c r="F29" s="142">
        <v>0.2857142857142857</v>
      </c>
      <c r="J29" s="25"/>
      <c r="K29" s="122"/>
    </row>
    <row r="30" spans="1:11">
      <c r="A30" s="206"/>
      <c r="B30" s="184" t="s">
        <v>327</v>
      </c>
      <c r="C30" s="96">
        <v>244369</v>
      </c>
      <c r="D30" s="171" t="s">
        <v>256</v>
      </c>
      <c r="E30" s="141">
        <v>8.0000000000000004E-4</v>
      </c>
      <c r="F30" s="142">
        <v>1</v>
      </c>
      <c r="J30" s="25"/>
      <c r="K30" s="120"/>
    </row>
    <row r="31" spans="1:11">
      <c r="A31" s="206"/>
      <c r="B31" s="184" t="s">
        <v>328</v>
      </c>
      <c r="C31" s="96">
        <v>244369</v>
      </c>
      <c r="D31" s="171" t="s">
        <v>257</v>
      </c>
      <c r="E31" s="141">
        <v>8.0000000000000004E-4</v>
      </c>
      <c r="F31" s="142">
        <v>1</v>
      </c>
      <c r="J31" s="112"/>
      <c r="K31" s="120"/>
    </row>
    <row r="32" spans="1:11">
      <c r="A32" s="206"/>
      <c r="B32" s="184" t="s">
        <v>329</v>
      </c>
      <c r="C32" s="96">
        <v>244369</v>
      </c>
      <c r="D32" s="171" t="s">
        <v>118</v>
      </c>
      <c r="E32" s="141">
        <v>1E-4</v>
      </c>
      <c r="F32" s="142">
        <v>0</v>
      </c>
      <c r="J32" s="112"/>
      <c r="K32" s="120"/>
    </row>
    <row r="33" spans="1:12">
      <c r="A33" s="206"/>
      <c r="B33" s="184" t="s">
        <v>330</v>
      </c>
      <c r="C33" s="96">
        <v>244369</v>
      </c>
      <c r="D33" s="171" t="s">
        <v>119</v>
      </c>
      <c r="E33" s="141">
        <v>1E-4</v>
      </c>
      <c r="F33" s="142">
        <v>0</v>
      </c>
      <c r="J33" s="25"/>
      <c r="K33" s="120"/>
    </row>
    <row r="34" spans="1:12">
      <c r="A34" s="206"/>
      <c r="B34" s="184" t="s">
        <v>331</v>
      </c>
      <c r="C34" s="96">
        <v>244369</v>
      </c>
      <c r="D34" s="171" t="s">
        <v>258</v>
      </c>
      <c r="E34" s="141">
        <v>5.0000000000000001E-4</v>
      </c>
      <c r="F34" s="142">
        <v>0.57142857142857151</v>
      </c>
      <c r="J34" s="25"/>
      <c r="K34" s="120"/>
    </row>
    <row r="35" spans="1:12">
      <c r="A35" s="206"/>
      <c r="B35" s="184" t="s">
        <v>332</v>
      </c>
      <c r="C35" s="96">
        <v>244369</v>
      </c>
      <c r="D35" s="171" t="s">
        <v>121</v>
      </c>
      <c r="E35" s="141">
        <v>2.0000000000000001E-4</v>
      </c>
      <c r="F35" s="142">
        <v>0.14285714285714288</v>
      </c>
    </row>
    <row r="36" spans="1:12">
      <c r="A36" s="206"/>
      <c r="B36" s="184" t="s">
        <v>333</v>
      </c>
      <c r="C36" s="96">
        <v>244369</v>
      </c>
      <c r="D36" s="171" t="s">
        <v>122</v>
      </c>
      <c r="E36" s="141">
        <v>1E-4</v>
      </c>
      <c r="F36" s="142">
        <v>0</v>
      </c>
    </row>
    <row r="37" spans="1:12">
      <c r="A37" s="206"/>
      <c r="B37" s="184" t="s">
        <v>334</v>
      </c>
      <c r="C37" s="96">
        <v>244369</v>
      </c>
      <c r="D37" s="171" t="s">
        <v>123</v>
      </c>
      <c r="E37" s="141">
        <v>5.0000000000000001E-4</v>
      </c>
      <c r="F37" s="142">
        <v>0.57142857142857151</v>
      </c>
      <c r="I37" s="15"/>
      <c r="L37" s="15"/>
    </row>
    <row r="38" spans="1:12">
      <c r="A38" s="206"/>
      <c r="B38" s="184" t="s">
        <v>335</v>
      </c>
      <c r="C38" s="96">
        <v>244369</v>
      </c>
      <c r="D38" s="171" t="s">
        <v>124</v>
      </c>
      <c r="E38" s="141">
        <v>1E-4</v>
      </c>
      <c r="F38" s="142">
        <v>0</v>
      </c>
      <c r="I38" s="15"/>
      <c r="L38" s="15"/>
    </row>
    <row r="39" spans="1:12" ht="15.75" thickBot="1">
      <c r="A39" s="207"/>
      <c r="B39" s="185" t="s">
        <v>336</v>
      </c>
      <c r="C39" s="109">
        <v>244369</v>
      </c>
      <c r="D39" s="172" t="s">
        <v>125</v>
      </c>
      <c r="E39" s="144">
        <v>1E-4</v>
      </c>
      <c r="F39" s="145">
        <v>0</v>
      </c>
      <c r="I39" s="15"/>
      <c r="L39" s="15"/>
    </row>
    <row r="40" spans="1:12">
      <c r="A40" s="205" t="s">
        <v>127</v>
      </c>
      <c r="B40" s="184" t="s">
        <v>264</v>
      </c>
      <c r="C40" s="96">
        <v>244369</v>
      </c>
      <c r="D40" s="173" t="s">
        <v>39</v>
      </c>
      <c r="E40" s="158">
        <v>2.0000000000000001E-4</v>
      </c>
      <c r="F40" s="159">
        <v>0.16666666666666669</v>
      </c>
      <c r="I40" s="15"/>
      <c r="L40" s="15"/>
    </row>
    <row r="41" spans="1:12">
      <c r="A41" s="206"/>
      <c r="B41" s="184" t="s">
        <v>265</v>
      </c>
      <c r="C41" s="96">
        <v>244369</v>
      </c>
      <c r="D41" s="171" t="s">
        <v>40</v>
      </c>
      <c r="E41" s="141">
        <v>2.9999999999999997E-4</v>
      </c>
      <c r="F41" s="142">
        <v>0.33333333333333331</v>
      </c>
      <c r="I41" s="15"/>
      <c r="L41" s="15"/>
    </row>
    <row r="42" spans="1:12">
      <c r="A42" s="206"/>
      <c r="B42" s="184" t="s">
        <v>266</v>
      </c>
      <c r="C42" s="96">
        <v>244369</v>
      </c>
      <c r="D42" s="171" t="s">
        <v>41</v>
      </c>
      <c r="E42" s="141">
        <v>2.9999999999999997E-4</v>
      </c>
      <c r="F42" s="142">
        <v>0.33333333333333331</v>
      </c>
      <c r="I42" s="15"/>
      <c r="L42" s="15"/>
    </row>
    <row r="43" spans="1:12">
      <c r="A43" s="206"/>
      <c r="B43" s="184" t="s">
        <v>267</v>
      </c>
      <c r="C43" s="96">
        <v>244369</v>
      </c>
      <c r="D43" s="171" t="s">
        <v>43</v>
      </c>
      <c r="E43" s="141">
        <v>2.9999999999999997E-4</v>
      </c>
      <c r="F43" s="142">
        <v>0.33333333333333331</v>
      </c>
      <c r="I43" s="15"/>
      <c r="L43" s="15"/>
    </row>
    <row r="44" spans="1:12">
      <c r="A44" s="206"/>
      <c r="B44" s="184" t="s">
        <v>268</v>
      </c>
      <c r="C44" s="96">
        <v>244369</v>
      </c>
      <c r="D44" s="171" t="s">
        <v>45</v>
      </c>
      <c r="E44" s="141">
        <v>1E-4</v>
      </c>
      <c r="F44" s="142">
        <v>0</v>
      </c>
      <c r="I44" s="15"/>
      <c r="L44" s="15"/>
    </row>
    <row r="45" spans="1:12">
      <c r="A45" s="206"/>
      <c r="B45" s="184" t="s">
        <v>269</v>
      </c>
      <c r="C45" s="96">
        <v>244369</v>
      </c>
      <c r="D45" s="171" t="s">
        <v>47</v>
      </c>
      <c r="E45" s="141">
        <v>4.0000000000000002E-4</v>
      </c>
      <c r="F45" s="142">
        <v>0.50000000000000011</v>
      </c>
      <c r="I45" s="15"/>
      <c r="L45" s="15"/>
    </row>
    <row r="46" spans="1:12">
      <c r="A46" s="206"/>
      <c r="B46" s="184" t="s">
        <v>270</v>
      </c>
      <c r="C46" s="96">
        <v>244369</v>
      </c>
      <c r="D46" s="171" t="s">
        <v>49</v>
      </c>
      <c r="E46" s="141">
        <v>4.0000000000000002E-4</v>
      </c>
      <c r="F46" s="142">
        <v>0.33333333333333343</v>
      </c>
      <c r="I46" s="15"/>
      <c r="L46" s="15"/>
    </row>
    <row r="47" spans="1:12">
      <c r="A47" s="206"/>
      <c r="B47" s="184" t="s">
        <v>271</v>
      </c>
      <c r="C47" s="96">
        <v>244369</v>
      </c>
      <c r="D47" s="171" t="s">
        <v>50</v>
      </c>
      <c r="E47" s="141">
        <v>2.9999999999999997E-4</v>
      </c>
      <c r="F47" s="142">
        <v>0.16666666666666666</v>
      </c>
      <c r="I47" s="15"/>
      <c r="J47" s="112"/>
      <c r="K47" s="120"/>
      <c r="L47" s="15"/>
    </row>
    <row r="48" spans="1:12">
      <c r="A48" s="206"/>
      <c r="B48" s="184" t="s">
        <v>272</v>
      </c>
      <c r="C48" s="96">
        <v>244369</v>
      </c>
      <c r="D48" s="171" t="s">
        <v>51</v>
      </c>
      <c r="E48" s="141">
        <v>2.0000000000000001E-4</v>
      </c>
      <c r="F48" s="142">
        <v>0.16666666666666669</v>
      </c>
      <c r="I48" s="15"/>
      <c r="J48" s="25"/>
      <c r="K48" s="120"/>
      <c r="L48" s="15"/>
    </row>
    <row r="49" spans="1:12">
      <c r="A49" s="206"/>
      <c r="B49" s="184" t="s">
        <v>273</v>
      </c>
      <c r="C49" s="96">
        <v>244369</v>
      </c>
      <c r="D49" s="171" t="s">
        <v>52</v>
      </c>
      <c r="E49" s="141">
        <v>2.0000000000000001E-4</v>
      </c>
      <c r="F49" s="142">
        <v>0.16666666666666669</v>
      </c>
      <c r="I49" s="15"/>
      <c r="J49" s="112"/>
      <c r="K49" s="120"/>
      <c r="L49" s="15"/>
    </row>
    <row r="50" spans="1:12">
      <c r="A50" s="206"/>
      <c r="B50" s="184" t="s">
        <v>274</v>
      </c>
      <c r="C50" s="96">
        <v>244369</v>
      </c>
      <c r="D50" s="171" t="s">
        <v>53</v>
      </c>
      <c r="E50" s="141">
        <v>1E-4</v>
      </c>
      <c r="F50" s="142">
        <v>0.16666666666666666</v>
      </c>
      <c r="I50" s="15"/>
      <c r="J50" s="25"/>
      <c r="K50" s="120"/>
      <c r="L50" s="15"/>
    </row>
    <row r="51" spans="1:12">
      <c r="A51" s="206"/>
      <c r="B51" s="184" t="s">
        <v>275</v>
      </c>
      <c r="C51" s="96">
        <v>244369</v>
      </c>
      <c r="D51" s="171" t="s">
        <v>54</v>
      </c>
      <c r="E51" s="141">
        <v>5.9999999999999995E-4</v>
      </c>
      <c r="F51" s="142">
        <v>0.83333333333333326</v>
      </c>
      <c r="I51" s="15"/>
      <c r="J51" s="25"/>
      <c r="K51" s="120"/>
      <c r="L51" s="15"/>
    </row>
    <row r="52" spans="1:12">
      <c r="A52" s="206"/>
      <c r="B52" s="184" t="s">
        <v>276</v>
      </c>
      <c r="C52" s="96">
        <v>244369</v>
      </c>
      <c r="D52" s="171" t="s">
        <v>55</v>
      </c>
      <c r="E52" s="141">
        <v>5.9999999999999995E-4</v>
      </c>
      <c r="F52" s="142">
        <v>0.58333333333333337</v>
      </c>
      <c r="I52" s="15"/>
      <c r="J52" s="25"/>
      <c r="K52" s="120"/>
      <c r="L52" s="15"/>
    </row>
    <row r="53" spans="1:12">
      <c r="A53" s="206"/>
      <c r="B53" s="184" t="s">
        <v>277</v>
      </c>
      <c r="C53" s="96">
        <v>244369</v>
      </c>
      <c r="D53" s="171" t="s">
        <v>56</v>
      </c>
      <c r="E53" s="141">
        <v>6.9999999999999999E-4</v>
      </c>
      <c r="F53" s="142">
        <v>1</v>
      </c>
      <c r="I53" s="15"/>
      <c r="J53" s="25"/>
      <c r="K53" s="120"/>
      <c r="L53" s="15"/>
    </row>
    <row r="54" spans="1:12">
      <c r="A54" s="206"/>
      <c r="B54" s="184" t="s">
        <v>278</v>
      </c>
      <c r="C54" s="96">
        <v>244369</v>
      </c>
      <c r="D54" s="171" t="s">
        <v>57</v>
      </c>
      <c r="E54" s="141">
        <v>8.0000000000000004E-4</v>
      </c>
      <c r="F54" s="142">
        <v>0.75000000000000011</v>
      </c>
      <c r="I54" s="15"/>
      <c r="J54" s="25"/>
      <c r="K54" s="120"/>
      <c r="L54" s="15"/>
    </row>
    <row r="55" spans="1:12">
      <c r="A55" s="206"/>
      <c r="B55" s="184" t="s">
        <v>279</v>
      </c>
      <c r="C55" s="96">
        <v>244369</v>
      </c>
      <c r="D55" s="171" t="s">
        <v>58</v>
      </c>
      <c r="E55" s="141">
        <v>2.0000000000000001E-4</v>
      </c>
      <c r="F55" s="142">
        <v>8.3333333333333356E-2</v>
      </c>
      <c r="I55" s="15"/>
      <c r="J55" s="25"/>
      <c r="K55" s="120"/>
      <c r="L55" s="15"/>
    </row>
    <row r="56" spans="1:12">
      <c r="A56" s="206"/>
      <c r="B56" s="184" t="s">
        <v>280</v>
      </c>
      <c r="C56" s="96">
        <v>244369</v>
      </c>
      <c r="D56" s="171" t="s">
        <v>59</v>
      </c>
      <c r="E56" s="141">
        <v>4.0000000000000002E-4</v>
      </c>
      <c r="F56" s="142">
        <v>0.25000000000000006</v>
      </c>
      <c r="I56" s="15"/>
      <c r="J56" s="25"/>
      <c r="K56" s="120"/>
      <c r="L56" s="15"/>
    </row>
    <row r="57" spans="1:12">
      <c r="A57" s="206"/>
      <c r="B57" s="184" t="s">
        <v>281</v>
      </c>
      <c r="C57" s="96">
        <v>244369</v>
      </c>
      <c r="D57" s="171" t="s">
        <v>60</v>
      </c>
      <c r="E57" s="141">
        <v>8.9999999999999998E-4</v>
      </c>
      <c r="F57" s="142">
        <v>0.75000000000000011</v>
      </c>
      <c r="I57" s="15"/>
      <c r="J57" s="25"/>
      <c r="K57" s="120"/>
      <c r="L57" s="15"/>
    </row>
    <row r="58" spans="1:12">
      <c r="A58" s="206"/>
      <c r="B58" s="184" t="s">
        <v>282</v>
      </c>
      <c r="C58" s="96">
        <v>244369</v>
      </c>
      <c r="D58" s="171" t="s">
        <v>61</v>
      </c>
      <c r="E58" s="141">
        <v>5.0000000000000001E-4</v>
      </c>
      <c r="F58" s="142">
        <v>0.41666666666666669</v>
      </c>
      <c r="I58" s="15"/>
      <c r="J58" s="25"/>
      <c r="K58" s="120"/>
      <c r="L58" s="15"/>
    </row>
    <row r="59" spans="1:12">
      <c r="A59" s="206"/>
      <c r="B59" s="184" t="s">
        <v>283</v>
      </c>
      <c r="C59" s="96">
        <v>244369</v>
      </c>
      <c r="D59" s="171" t="s">
        <v>62</v>
      </c>
      <c r="E59" s="141">
        <v>1E-4</v>
      </c>
      <c r="F59" s="142">
        <v>0.41666666666666669</v>
      </c>
      <c r="I59" s="15"/>
      <c r="J59" s="25"/>
      <c r="K59" s="120"/>
      <c r="L59" s="15"/>
    </row>
    <row r="60" spans="1:12">
      <c r="A60" s="206"/>
      <c r="B60" s="184" t="s">
        <v>284</v>
      </c>
      <c r="C60" s="96">
        <v>244369</v>
      </c>
      <c r="D60" s="171" t="s">
        <v>63</v>
      </c>
      <c r="E60" s="141">
        <v>8.9999999999999998E-4</v>
      </c>
      <c r="F60" s="142">
        <v>0.75000000000000011</v>
      </c>
      <c r="I60" s="15"/>
      <c r="J60" s="25"/>
      <c r="K60" s="120"/>
      <c r="L60" s="15"/>
    </row>
    <row r="61" spans="1:12">
      <c r="A61" s="206"/>
      <c r="B61" s="184" t="s">
        <v>285</v>
      </c>
      <c r="C61" s="96">
        <v>244369</v>
      </c>
      <c r="D61" s="171" t="s">
        <v>64</v>
      </c>
      <c r="E61" s="141">
        <v>2.9999999999999997E-4</v>
      </c>
      <c r="F61" s="142">
        <v>0.66666666666666674</v>
      </c>
      <c r="I61" s="15"/>
      <c r="J61" s="25"/>
      <c r="K61" s="120"/>
      <c r="L61" s="15"/>
    </row>
    <row r="62" spans="1:12">
      <c r="A62" s="206"/>
      <c r="B62" s="184" t="s">
        <v>286</v>
      </c>
      <c r="C62" s="96">
        <v>244369</v>
      </c>
      <c r="D62" s="171" t="s">
        <v>65</v>
      </c>
      <c r="E62" s="141">
        <v>2.0000000000000001E-4</v>
      </c>
      <c r="F62" s="142">
        <v>8.3333333333333356E-2</v>
      </c>
      <c r="I62" s="15"/>
      <c r="J62" s="25"/>
      <c r="K62" s="120"/>
      <c r="L62" s="15"/>
    </row>
    <row r="63" spans="1:12">
      <c r="A63" s="206"/>
      <c r="B63" s="184" t="s">
        <v>287</v>
      </c>
      <c r="C63" s="96">
        <v>244369</v>
      </c>
      <c r="D63" s="171" t="s">
        <v>66</v>
      </c>
      <c r="E63" s="141">
        <v>1E-4</v>
      </c>
      <c r="F63" s="142">
        <v>0.41666666666666669</v>
      </c>
      <c r="I63" s="15"/>
      <c r="J63" s="25"/>
      <c r="K63" s="120"/>
      <c r="L63" s="15"/>
    </row>
    <row r="64" spans="1:12">
      <c r="A64" s="206"/>
      <c r="B64" s="184" t="s">
        <v>288</v>
      </c>
      <c r="C64" s="96">
        <v>244369</v>
      </c>
      <c r="D64" s="171" t="s">
        <v>67</v>
      </c>
      <c r="E64" s="141">
        <v>1E-4</v>
      </c>
      <c r="F64" s="142">
        <v>0</v>
      </c>
      <c r="I64" s="15"/>
      <c r="J64" s="25"/>
      <c r="K64" s="120"/>
      <c r="L64" s="15"/>
    </row>
    <row r="65" spans="1:12">
      <c r="A65" s="206"/>
      <c r="B65" s="184" t="s">
        <v>289</v>
      </c>
      <c r="C65" s="96">
        <v>244369</v>
      </c>
      <c r="D65" s="171" t="s">
        <v>68</v>
      </c>
      <c r="E65" s="141">
        <v>1E-4</v>
      </c>
      <c r="F65" s="142">
        <v>0</v>
      </c>
      <c r="I65" s="15"/>
      <c r="J65" s="25"/>
      <c r="K65" s="120"/>
      <c r="L65" s="15"/>
    </row>
    <row r="66" spans="1:12">
      <c r="A66" s="206"/>
      <c r="B66" s="184" t="s">
        <v>290</v>
      </c>
      <c r="C66" s="96">
        <v>244369</v>
      </c>
      <c r="D66" s="171" t="s">
        <v>69</v>
      </c>
      <c r="E66" s="141">
        <v>5.0000000000000001E-4</v>
      </c>
      <c r="F66" s="142">
        <v>0.66666666666666674</v>
      </c>
      <c r="I66" s="15"/>
      <c r="J66" s="25"/>
      <c r="K66" s="120"/>
      <c r="L66" s="15"/>
    </row>
    <row r="67" spans="1:12">
      <c r="A67" s="206"/>
      <c r="B67" s="184" t="s">
        <v>291</v>
      </c>
      <c r="C67" s="96">
        <v>244369</v>
      </c>
      <c r="D67" s="171" t="s">
        <v>70</v>
      </c>
      <c r="E67" s="141">
        <v>2.0000000000000001E-4</v>
      </c>
      <c r="F67" s="142">
        <v>0.16666666666666669</v>
      </c>
      <c r="I67" s="15"/>
      <c r="J67" s="25"/>
      <c r="K67" s="120"/>
      <c r="L67" s="15"/>
    </row>
    <row r="68" spans="1:12">
      <c r="A68" s="206"/>
      <c r="B68" s="184" t="s">
        <v>292</v>
      </c>
      <c r="C68" s="96">
        <v>244369</v>
      </c>
      <c r="D68" s="171" t="s">
        <v>71</v>
      </c>
      <c r="E68" s="141">
        <v>1E-4</v>
      </c>
      <c r="F68" s="142">
        <v>0</v>
      </c>
      <c r="I68" s="15"/>
      <c r="J68" s="25"/>
      <c r="K68" s="120"/>
      <c r="L68" s="15"/>
    </row>
    <row r="69" spans="1:12">
      <c r="A69" s="206"/>
      <c r="B69" s="184" t="s">
        <v>293</v>
      </c>
      <c r="C69" s="96">
        <v>244369</v>
      </c>
      <c r="D69" s="171" t="s">
        <v>73</v>
      </c>
      <c r="E69" s="141">
        <v>2.9999999999999997E-4</v>
      </c>
      <c r="F69" s="142">
        <v>0.33333333333333331</v>
      </c>
      <c r="I69" s="15"/>
      <c r="J69" s="25"/>
      <c r="K69" s="120"/>
      <c r="L69" s="15"/>
    </row>
    <row r="70" spans="1:12">
      <c r="A70" s="206"/>
      <c r="B70" s="184" t="s">
        <v>294</v>
      </c>
      <c r="C70" s="96">
        <v>244369</v>
      </c>
      <c r="D70" s="171" t="s">
        <v>74</v>
      </c>
      <c r="E70" s="141">
        <v>4.0000000000000002E-4</v>
      </c>
      <c r="F70" s="142">
        <v>0.50000000000000011</v>
      </c>
      <c r="I70" s="15"/>
      <c r="J70" s="25"/>
      <c r="K70" s="120"/>
      <c r="L70" s="15"/>
    </row>
    <row r="71" spans="1:12">
      <c r="A71" s="206"/>
      <c r="B71" s="184" t="s">
        <v>295</v>
      </c>
      <c r="C71" s="96">
        <v>244369</v>
      </c>
      <c r="D71" s="171" t="s">
        <v>76</v>
      </c>
      <c r="E71" s="141">
        <v>1E-4</v>
      </c>
      <c r="F71" s="142">
        <v>0</v>
      </c>
      <c r="I71" s="15"/>
      <c r="J71" s="25"/>
      <c r="K71" s="120"/>
      <c r="L71" s="15"/>
    </row>
    <row r="72" spans="1:12">
      <c r="A72" s="206"/>
      <c r="B72" s="184" t="s">
        <v>296</v>
      </c>
      <c r="C72" s="96">
        <v>244369</v>
      </c>
      <c r="D72" s="171" t="s">
        <v>78</v>
      </c>
      <c r="E72" s="141">
        <v>1E-4</v>
      </c>
      <c r="F72" s="142">
        <v>0</v>
      </c>
      <c r="I72" s="15"/>
      <c r="J72" s="25"/>
      <c r="K72" s="120"/>
      <c r="L72" s="15"/>
    </row>
    <row r="73" spans="1:12">
      <c r="A73" s="206"/>
      <c r="B73" s="184" t="s">
        <v>297</v>
      </c>
      <c r="C73" s="96">
        <v>244369</v>
      </c>
      <c r="D73" s="171" t="s">
        <v>79</v>
      </c>
      <c r="E73" s="141">
        <v>4.0000000000000002E-4</v>
      </c>
      <c r="F73" s="142">
        <v>0.50000000000000011</v>
      </c>
      <c r="I73" s="15"/>
      <c r="J73" s="112"/>
      <c r="K73" s="120"/>
      <c r="L73" s="15"/>
    </row>
    <row r="74" spans="1:12">
      <c r="A74" s="206"/>
      <c r="B74" s="184" t="s">
        <v>298</v>
      </c>
      <c r="C74" s="96">
        <v>244369</v>
      </c>
      <c r="D74" s="171" t="s">
        <v>80</v>
      </c>
      <c r="E74" s="141">
        <v>1E-4</v>
      </c>
      <c r="F74" s="142">
        <v>0</v>
      </c>
      <c r="I74" s="15"/>
      <c r="J74" s="25"/>
      <c r="K74" s="120"/>
      <c r="L74" s="15"/>
    </row>
    <row r="75" spans="1:12" ht="15.75" thickBot="1">
      <c r="A75" s="207"/>
      <c r="B75" s="185" t="s">
        <v>299</v>
      </c>
      <c r="C75" s="109">
        <v>244369</v>
      </c>
      <c r="D75" s="172" t="s">
        <v>81</v>
      </c>
      <c r="E75" s="144">
        <v>1E-4</v>
      </c>
      <c r="F75" s="145">
        <v>0</v>
      </c>
      <c r="I75" s="15"/>
      <c r="J75" s="25"/>
      <c r="K75" s="120"/>
      <c r="L75" s="15"/>
    </row>
    <row r="76" spans="1:12">
      <c r="D76" s="25"/>
      <c r="E76" s="25"/>
      <c r="F76" s="47"/>
      <c r="I76" s="15"/>
      <c r="J76" s="112"/>
      <c r="K76" s="120"/>
      <c r="L76" s="15"/>
    </row>
    <row r="77" spans="1:12">
      <c r="D77" s="25"/>
      <c r="E77" s="25"/>
      <c r="F77" s="47"/>
      <c r="I77" s="15"/>
      <c r="J77" s="25"/>
      <c r="K77" s="120"/>
      <c r="L77" s="15"/>
    </row>
    <row r="78" spans="1:12">
      <c r="D78" s="25"/>
      <c r="E78" s="25"/>
      <c r="F78" s="47"/>
      <c r="I78" s="15"/>
      <c r="J78" s="112"/>
      <c r="K78" s="120"/>
      <c r="L78" s="15"/>
    </row>
    <row r="79" spans="1:12">
      <c r="D79" s="25"/>
      <c r="E79" s="25"/>
      <c r="F79" s="47"/>
      <c r="I79" s="15"/>
      <c r="J79" s="25"/>
      <c r="K79" s="120"/>
      <c r="L79" s="15"/>
    </row>
    <row r="80" spans="1:12">
      <c r="D80" s="25"/>
      <c r="E80" s="25"/>
      <c r="F80" s="47"/>
      <c r="I80" s="15"/>
      <c r="J80" s="25"/>
      <c r="K80" s="120"/>
      <c r="L80" s="15"/>
    </row>
    <row r="81" spans="4:12">
      <c r="D81" s="25"/>
      <c r="E81" s="25"/>
      <c r="F81" s="47"/>
      <c r="I81" s="15"/>
      <c r="J81" s="25"/>
      <c r="K81" s="120"/>
      <c r="L81" s="15"/>
    </row>
    <row r="82" spans="4:12">
      <c r="D82" s="25"/>
      <c r="E82" s="25"/>
      <c r="F82" s="47"/>
      <c r="I82" s="15"/>
      <c r="J82" s="25"/>
      <c r="K82" s="120"/>
      <c r="L82" s="15"/>
    </row>
    <row r="83" spans="4:12">
      <c r="D83" s="25"/>
      <c r="E83" s="25"/>
      <c r="F83" s="47"/>
      <c r="I83" s="15"/>
      <c r="J83" s="25"/>
      <c r="K83" s="191"/>
      <c r="L83" s="15"/>
    </row>
    <row r="84" spans="4:12">
      <c r="D84" s="25"/>
      <c r="E84" s="25"/>
      <c r="F84" s="47"/>
    </row>
    <row r="85" spans="4:12">
      <c r="D85" s="25"/>
      <c r="E85" s="25"/>
      <c r="F85" s="47"/>
    </row>
    <row r="86" spans="4:12">
      <c r="D86" s="25"/>
      <c r="E86" s="25"/>
      <c r="F86" s="47"/>
    </row>
    <row r="87" spans="4:12">
      <c r="D87" s="25"/>
      <c r="E87" s="25"/>
      <c r="F87" s="47"/>
    </row>
    <row r="88" spans="4:12">
      <c r="D88" s="25"/>
      <c r="E88" s="25"/>
      <c r="F88" s="47"/>
    </row>
    <row r="89" spans="4:12">
      <c r="D89" s="25"/>
      <c r="E89" s="25"/>
      <c r="F89" s="47"/>
    </row>
    <row r="90" spans="4:12">
      <c r="D90" s="25"/>
      <c r="E90" s="25"/>
      <c r="F90" s="47"/>
    </row>
    <row r="91" spans="4:12">
      <c r="D91" s="25"/>
      <c r="E91" s="25"/>
      <c r="F91" s="47"/>
    </row>
    <row r="92" spans="4:12">
      <c r="D92" s="25"/>
      <c r="E92" s="25"/>
      <c r="F92" s="47"/>
    </row>
    <row r="93" spans="4:12">
      <c r="D93" s="25"/>
      <c r="E93" s="25"/>
      <c r="F93" s="47"/>
    </row>
    <row r="94" spans="4:12">
      <c r="D94" s="25"/>
      <c r="E94" s="25"/>
      <c r="F94" s="47"/>
    </row>
    <row r="95" spans="4:12">
      <c r="D95" s="25"/>
      <c r="E95" s="25"/>
      <c r="F95" s="47"/>
    </row>
    <row r="96" spans="4:12">
      <c r="D96" s="25"/>
      <c r="E96" s="25"/>
      <c r="F96" s="47"/>
    </row>
    <row r="97" spans="4:11">
      <c r="D97" s="25"/>
      <c r="E97" s="25"/>
      <c r="F97" s="47"/>
    </row>
    <row r="98" spans="4:11">
      <c r="D98" s="25"/>
      <c r="E98" s="25"/>
      <c r="F98" s="47"/>
    </row>
    <row r="99" spans="4:11">
      <c r="D99" s="25"/>
      <c r="E99" s="25"/>
      <c r="F99" s="47"/>
    </row>
    <row r="100" spans="4:11">
      <c r="D100" s="25"/>
      <c r="E100" s="25"/>
      <c r="F100" s="47"/>
    </row>
    <row r="101" spans="4:11">
      <c r="D101" s="25"/>
      <c r="E101" s="25"/>
      <c r="F101" s="47"/>
    </row>
    <row r="102" spans="4:11">
      <c r="D102" s="25"/>
      <c r="E102" s="25"/>
      <c r="F102" s="47"/>
    </row>
    <row r="103" spans="4:11">
      <c r="D103" s="25"/>
      <c r="E103" s="25"/>
      <c r="F103" s="47"/>
    </row>
    <row r="104" spans="4:11">
      <c r="D104" s="25"/>
      <c r="E104" s="25"/>
      <c r="F104" s="47"/>
    </row>
    <row r="105" spans="4:11">
      <c r="D105" s="25"/>
      <c r="E105" s="25"/>
      <c r="F105" s="47"/>
    </row>
    <row r="106" spans="4:11" s="15" customFormat="1">
      <c r="D106" s="25"/>
      <c r="E106" s="25"/>
      <c r="F106" s="47"/>
      <c r="J106" s="25"/>
      <c r="K106" s="191"/>
    </row>
    <row r="107" spans="4:11" s="15" customFormat="1">
      <c r="D107" s="25"/>
      <c r="E107" s="25"/>
      <c r="F107" s="47"/>
      <c r="J107" s="25"/>
      <c r="K107" s="191"/>
    </row>
    <row r="108" spans="4:11" s="15" customFormat="1">
      <c r="D108" s="25"/>
      <c r="E108" s="25"/>
      <c r="F108" s="47"/>
      <c r="J108" s="25"/>
      <c r="K108" s="191"/>
    </row>
    <row r="109" spans="4:11" s="15" customFormat="1">
      <c r="D109" s="25"/>
      <c r="E109" s="25"/>
      <c r="F109" s="47"/>
      <c r="J109" s="25"/>
      <c r="K109" s="191"/>
    </row>
    <row r="110" spans="4:11" s="15" customFormat="1">
      <c r="D110" s="25"/>
      <c r="E110" s="25"/>
      <c r="F110" s="47"/>
      <c r="J110" s="25"/>
      <c r="K110" s="191"/>
    </row>
    <row r="111" spans="4:11" s="15" customFormat="1">
      <c r="D111" s="25"/>
      <c r="E111" s="25"/>
      <c r="F111" s="47"/>
      <c r="J111" s="25"/>
      <c r="K111" s="191"/>
    </row>
    <row r="112" spans="4:11" s="15" customFormat="1">
      <c r="D112" s="25"/>
      <c r="E112" s="25"/>
      <c r="F112" s="47"/>
      <c r="J112" s="25"/>
      <c r="K112" s="191"/>
    </row>
    <row r="113" spans="4:11" s="15" customFormat="1">
      <c r="D113" s="25"/>
      <c r="E113" s="25"/>
      <c r="F113" s="47"/>
      <c r="J113" s="25"/>
      <c r="K113" s="191"/>
    </row>
    <row r="114" spans="4:11" s="15" customFormat="1">
      <c r="D114" s="25"/>
      <c r="E114" s="25"/>
      <c r="F114" s="47"/>
      <c r="J114" s="25"/>
      <c r="K114" s="191"/>
    </row>
    <row r="115" spans="4:11" s="15" customFormat="1">
      <c r="D115" s="25"/>
      <c r="E115" s="25"/>
      <c r="F115" s="47"/>
      <c r="J115" s="25"/>
      <c r="K115" s="191"/>
    </row>
    <row r="116" spans="4:11" s="15" customFormat="1">
      <c r="D116" s="25"/>
      <c r="E116" s="25"/>
      <c r="F116" s="47"/>
      <c r="J116" s="25"/>
      <c r="K116" s="191"/>
    </row>
    <row r="117" spans="4:11" s="15" customFormat="1">
      <c r="D117" s="25"/>
      <c r="E117" s="25"/>
      <c r="F117" s="47"/>
      <c r="J117" s="25"/>
      <c r="K117" s="191"/>
    </row>
    <row r="118" spans="4:11" s="15" customFormat="1">
      <c r="D118" s="25"/>
      <c r="E118" s="25"/>
      <c r="F118" s="47"/>
      <c r="J118" s="25"/>
      <c r="K118" s="191"/>
    </row>
    <row r="119" spans="4:11" s="15" customFormat="1">
      <c r="D119" s="25"/>
      <c r="E119" s="25"/>
      <c r="F119" s="47"/>
      <c r="J119" s="25"/>
      <c r="K119" s="191"/>
    </row>
    <row r="120" spans="4:11" s="15" customFormat="1">
      <c r="D120" s="25"/>
      <c r="E120" s="25"/>
      <c r="F120" s="47"/>
      <c r="J120" s="25"/>
      <c r="K120" s="191"/>
    </row>
    <row r="121" spans="4:11" s="15" customFormat="1">
      <c r="D121" s="25"/>
      <c r="E121" s="25"/>
      <c r="F121" s="47"/>
      <c r="J121" s="25"/>
      <c r="K121" s="191"/>
    </row>
    <row r="122" spans="4:11" s="15" customFormat="1">
      <c r="D122" s="25"/>
      <c r="E122" s="25"/>
      <c r="F122" s="47"/>
      <c r="J122" s="25"/>
      <c r="K122" s="191"/>
    </row>
    <row r="123" spans="4:11" s="15" customFormat="1">
      <c r="D123" s="25"/>
      <c r="E123" s="25"/>
      <c r="F123" s="47"/>
      <c r="J123" s="25"/>
      <c r="K123" s="191"/>
    </row>
    <row r="124" spans="4:11" s="15" customFormat="1">
      <c r="D124" s="25"/>
      <c r="E124" s="25"/>
      <c r="F124" s="47"/>
      <c r="J124" s="25"/>
      <c r="K124" s="191"/>
    </row>
    <row r="125" spans="4:11" s="15" customFormat="1">
      <c r="D125" s="25"/>
      <c r="E125" s="25"/>
      <c r="F125" s="47"/>
      <c r="J125" s="25"/>
      <c r="K125" s="191"/>
    </row>
    <row r="126" spans="4:11" s="15" customFormat="1">
      <c r="D126" s="25"/>
      <c r="E126" s="25"/>
      <c r="F126" s="47"/>
      <c r="J126" s="25"/>
      <c r="K126" s="191"/>
    </row>
    <row r="127" spans="4:11" s="15" customFormat="1">
      <c r="D127" s="25"/>
      <c r="E127" s="25"/>
      <c r="F127" s="47"/>
      <c r="J127" s="25"/>
      <c r="K127" s="191"/>
    </row>
    <row r="128" spans="4:11" s="15" customFormat="1">
      <c r="D128" s="25"/>
      <c r="E128" s="25"/>
      <c r="F128" s="47"/>
      <c r="J128" s="25"/>
      <c r="K128" s="191"/>
    </row>
    <row r="129" spans="4:11" s="15" customFormat="1">
      <c r="D129" s="25"/>
      <c r="E129" s="25"/>
      <c r="F129" s="47"/>
      <c r="J129" s="25"/>
      <c r="K129" s="191"/>
    </row>
    <row r="130" spans="4:11" s="15" customFormat="1">
      <c r="D130" s="25"/>
      <c r="E130" s="25"/>
      <c r="F130" s="47"/>
      <c r="J130" s="25"/>
      <c r="K130" s="191"/>
    </row>
    <row r="131" spans="4:11" s="15" customFormat="1">
      <c r="D131" s="25"/>
      <c r="E131" s="25"/>
      <c r="F131" s="47"/>
      <c r="J131" s="25"/>
      <c r="K131" s="191"/>
    </row>
    <row r="132" spans="4:11" s="15" customFormat="1">
      <c r="D132" s="25"/>
      <c r="E132" s="25"/>
      <c r="F132" s="47"/>
      <c r="J132" s="25"/>
      <c r="K132" s="191"/>
    </row>
    <row r="133" spans="4:11" s="15" customFormat="1">
      <c r="D133" s="25"/>
      <c r="E133" s="25"/>
      <c r="F133" s="47"/>
      <c r="J133" s="25"/>
      <c r="K133" s="191"/>
    </row>
    <row r="134" spans="4:11" s="15" customFormat="1">
      <c r="D134" s="25"/>
      <c r="E134" s="25"/>
      <c r="F134" s="47"/>
      <c r="J134" s="25"/>
      <c r="K134" s="191"/>
    </row>
    <row r="135" spans="4:11" s="15" customFormat="1">
      <c r="D135" s="25"/>
      <c r="E135" s="25"/>
      <c r="F135" s="47"/>
      <c r="J135" s="25"/>
      <c r="K135" s="191"/>
    </row>
    <row r="136" spans="4:11" s="15" customFormat="1">
      <c r="D136" s="25"/>
      <c r="E136" s="25"/>
      <c r="F136" s="47"/>
      <c r="J136" s="25"/>
      <c r="K136" s="191"/>
    </row>
    <row r="137" spans="4:11" s="15" customFormat="1">
      <c r="D137" s="25"/>
      <c r="E137" s="25"/>
      <c r="F137" s="47"/>
      <c r="J137" s="25"/>
      <c r="K137" s="191"/>
    </row>
    <row r="138" spans="4:11" s="15" customFormat="1">
      <c r="D138" s="25"/>
      <c r="E138" s="25"/>
      <c r="F138" s="47"/>
      <c r="J138" s="25"/>
      <c r="K138" s="191"/>
    </row>
    <row r="139" spans="4:11" s="15" customFormat="1">
      <c r="D139" s="25"/>
      <c r="E139" s="25"/>
      <c r="F139" s="47"/>
      <c r="J139" s="25"/>
      <c r="K139" s="191"/>
    </row>
    <row r="140" spans="4:11" s="15" customFormat="1">
      <c r="D140" s="25"/>
      <c r="E140" s="25"/>
      <c r="F140" s="47"/>
      <c r="J140" s="25"/>
      <c r="K140" s="191"/>
    </row>
    <row r="141" spans="4:11" s="15" customFormat="1">
      <c r="D141" s="25"/>
      <c r="E141" s="25"/>
      <c r="F141" s="47"/>
      <c r="J141" s="25"/>
      <c r="K141" s="191"/>
    </row>
    <row r="142" spans="4:11" s="15" customFormat="1">
      <c r="D142" s="25"/>
      <c r="E142" s="25"/>
      <c r="F142" s="47"/>
      <c r="J142" s="25"/>
      <c r="K142" s="191"/>
    </row>
    <row r="143" spans="4:11" s="15" customFormat="1">
      <c r="D143" s="25"/>
      <c r="E143" s="25"/>
      <c r="F143" s="47"/>
      <c r="J143" s="25"/>
      <c r="K143" s="191"/>
    </row>
    <row r="144" spans="4:11" s="15" customFormat="1">
      <c r="D144" s="25"/>
      <c r="E144" s="25"/>
      <c r="F144" s="47"/>
      <c r="J144" s="25"/>
      <c r="K144" s="191"/>
    </row>
    <row r="145" spans="4:11" s="15" customFormat="1">
      <c r="D145" s="25"/>
      <c r="E145" s="25"/>
      <c r="F145" s="47"/>
      <c r="J145" s="25"/>
      <c r="K145" s="191"/>
    </row>
    <row r="146" spans="4:11" s="15" customFormat="1">
      <c r="D146" s="25"/>
      <c r="E146" s="25"/>
      <c r="F146" s="47"/>
      <c r="J146" s="25"/>
      <c r="K146" s="191"/>
    </row>
    <row r="147" spans="4:11" s="15" customFormat="1">
      <c r="D147" s="25"/>
      <c r="E147" s="25"/>
      <c r="F147" s="47"/>
      <c r="J147" s="25"/>
      <c r="K147" s="191"/>
    </row>
    <row r="148" spans="4:11" s="15" customFormat="1">
      <c r="D148" s="25"/>
      <c r="E148" s="25"/>
      <c r="F148" s="47"/>
      <c r="J148" s="25"/>
      <c r="K148" s="191"/>
    </row>
    <row r="149" spans="4:11" s="15" customFormat="1">
      <c r="D149" s="25"/>
      <c r="E149" s="25"/>
      <c r="F149" s="47"/>
      <c r="J149" s="25"/>
      <c r="K149" s="191"/>
    </row>
    <row r="150" spans="4:11" s="15" customFormat="1">
      <c r="D150" s="25"/>
      <c r="E150" s="25"/>
      <c r="F150" s="47"/>
      <c r="J150" s="25"/>
      <c r="K150" s="191"/>
    </row>
    <row r="151" spans="4:11" s="15" customFormat="1">
      <c r="D151" s="25"/>
      <c r="E151" s="25"/>
      <c r="F151" s="47"/>
      <c r="J151" s="25"/>
      <c r="K151" s="191"/>
    </row>
    <row r="152" spans="4:11" s="15" customFormat="1">
      <c r="D152" s="25"/>
      <c r="E152" s="25"/>
      <c r="F152" s="47"/>
      <c r="J152" s="25"/>
      <c r="K152" s="191"/>
    </row>
    <row r="153" spans="4:11" s="15" customFormat="1">
      <c r="D153" s="25"/>
      <c r="E153" s="25"/>
      <c r="F153" s="47"/>
      <c r="J153" s="25"/>
      <c r="K153" s="191"/>
    </row>
    <row r="154" spans="4:11" s="15" customFormat="1">
      <c r="D154" s="25"/>
      <c r="E154" s="25"/>
      <c r="F154" s="47"/>
      <c r="J154" s="25"/>
      <c r="K154" s="191"/>
    </row>
    <row r="155" spans="4:11" s="15" customFormat="1">
      <c r="D155" s="25"/>
      <c r="E155" s="25"/>
      <c r="F155" s="47"/>
      <c r="J155" s="25"/>
      <c r="K155" s="191"/>
    </row>
    <row r="156" spans="4:11" s="15" customFormat="1">
      <c r="D156" s="25"/>
      <c r="E156" s="25"/>
      <c r="F156" s="47"/>
      <c r="J156" s="25"/>
      <c r="K156" s="191"/>
    </row>
    <row r="157" spans="4:11" s="15" customFormat="1">
      <c r="D157" s="25"/>
      <c r="E157" s="25"/>
      <c r="F157" s="47"/>
      <c r="J157" s="25"/>
      <c r="K157" s="191"/>
    </row>
    <row r="158" spans="4:11" s="15" customFormat="1">
      <c r="D158" s="25"/>
      <c r="E158" s="25"/>
      <c r="F158" s="47"/>
      <c r="J158" s="25"/>
      <c r="K158" s="191"/>
    </row>
    <row r="159" spans="4:11" s="15" customFormat="1">
      <c r="D159" s="25"/>
      <c r="E159" s="25"/>
      <c r="F159" s="47"/>
      <c r="J159" s="25"/>
      <c r="K159" s="191"/>
    </row>
    <row r="160" spans="4:11" s="15" customFormat="1">
      <c r="D160" s="25"/>
      <c r="E160" s="25"/>
      <c r="F160" s="47"/>
      <c r="J160" s="25"/>
      <c r="K160" s="191"/>
    </row>
    <row r="161" spans="4:11" s="15" customFormat="1">
      <c r="D161" s="25"/>
      <c r="E161" s="25"/>
      <c r="F161" s="47"/>
      <c r="J161" s="25"/>
      <c r="K161" s="191"/>
    </row>
    <row r="162" spans="4:11" s="15" customFormat="1">
      <c r="D162" s="25"/>
      <c r="E162" s="25"/>
      <c r="F162" s="47"/>
      <c r="J162" s="25"/>
      <c r="K162" s="191"/>
    </row>
    <row r="163" spans="4:11" s="15" customFormat="1">
      <c r="D163" s="25"/>
      <c r="E163" s="25"/>
      <c r="F163" s="47"/>
      <c r="J163" s="25"/>
      <c r="K163" s="191"/>
    </row>
    <row r="164" spans="4:11" s="15" customFormat="1">
      <c r="D164" s="25"/>
      <c r="E164" s="25"/>
      <c r="F164" s="47"/>
      <c r="J164" s="25"/>
      <c r="K164" s="191"/>
    </row>
    <row r="165" spans="4:11" s="15" customFormat="1">
      <c r="D165" s="25"/>
      <c r="E165" s="25"/>
      <c r="F165" s="47"/>
      <c r="J165" s="25"/>
      <c r="K165" s="191"/>
    </row>
    <row r="166" spans="4:11" s="15" customFormat="1">
      <c r="D166" s="25"/>
      <c r="E166" s="25"/>
      <c r="F166" s="47"/>
      <c r="J166" s="25"/>
      <c r="K166" s="191"/>
    </row>
    <row r="167" spans="4:11" s="15" customFormat="1">
      <c r="D167" s="25"/>
      <c r="E167" s="25"/>
      <c r="F167" s="47"/>
      <c r="J167" s="25"/>
      <c r="K167" s="191"/>
    </row>
    <row r="168" spans="4:11" s="15" customFormat="1">
      <c r="D168" s="25"/>
      <c r="E168" s="25"/>
      <c r="F168" s="47"/>
      <c r="J168" s="25"/>
      <c r="K168" s="191"/>
    </row>
    <row r="169" spans="4:11" s="15" customFormat="1">
      <c r="D169" s="25"/>
      <c r="E169" s="25"/>
      <c r="F169" s="47"/>
      <c r="J169" s="25"/>
      <c r="K169" s="191"/>
    </row>
    <row r="170" spans="4:11" s="15" customFormat="1">
      <c r="D170" s="25"/>
      <c r="E170" s="25"/>
      <c r="F170" s="47"/>
      <c r="J170" s="25"/>
      <c r="K170" s="191"/>
    </row>
    <row r="171" spans="4:11" s="15" customFormat="1">
      <c r="D171" s="25"/>
      <c r="E171" s="25"/>
      <c r="F171" s="47"/>
      <c r="J171" s="25"/>
      <c r="K171" s="191"/>
    </row>
    <row r="172" spans="4:11" s="15" customFormat="1">
      <c r="D172" s="25"/>
      <c r="E172" s="25"/>
      <c r="F172" s="47"/>
      <c r="J172" s="25"/>
      <c r="K172" s="191"/>
    </row>
    <row r="173" spans="4:11" s="15" customFormat="1">
      <c r="D173" s="25"/>
      <c r="E173" s="25"/>
      <c r="F173" s="47"/>
      <c r="J173" s="25"/>
      <c r="K173" s="191"/>
    </row>
    <row r="174" spans="4:11" s="15" customFormat="1">
      <c r="D174" s="25"/>
      <c r="E174" s="25"/>
      <c r="F174" s="47"/>
      <c r="J174" s="25"/>
      <c r="K174" s="191"/>
    </row>
    <row r="175" spans="4:11" s="15" customFormat="1">
      <c r="D175" s="25"/>
      <c r="E175" s="25"/>
      <c r="F175" s="47"/>
      <c r="J175" s="25"/>
      <c r="K175" s="191"/>
    </row>
    <row r="176" spans="4:11" s="15" customFormat="1">
      <c r="D176" s="25"/>
      <c r="E176" s="25"/>
      <c r="F176" s="47"/>
      <c r="J176" s="25"/>
      <c r="K176" s="191"/>
    </row>
    <row r="177" spans="4:11" s="15" customFormat="1">
      <c r="D177" s="25"/>
      <c r="E177" s="25"/>
      <c r="F177" s="47"/>
      <c r="J177" s="25"/>
      <c r="K177" s="191"/>
    </row>
    <row r="178" spans="4:11" s="15" customFormat="1">
      <c r="D178" s="25"/>
      <c r="E178" s="25"/>
      <c r="F178" s="47"/>
      <c r="J178" s="25"/>
      <c r="K178" s="191"/>
    </row>
    <row r="179" spans="4:11" s="15" customFormat="1">
      <c r="D179" s="25"/>
      <c r="E179" s="25"/>
      <c r="F179" s="47"/>
      <c r="J179" s="25"/>
      <c r="K179" s="191"/>
    </row>
    <row r="180" spans="4:11" s="15" customFormat="1">
      <c r="D180" s="25"/>
      <c r="E180" s="25"/>
      <c r="F180" s="47"/>
      <c r="J180" s="25"/>
      <c r="K180" s="191"/>
    </row>
    <row r="181" spans="4:11" s="15" customFormat="1">
      <c r="D181" s="25"/>
      <c r="E181" s="25"/>
      <c r="F181" s="47"/>
      <c r="J181" s="25"/>
      <c r="K181" s="191"/>
    </row>
    <row r="182" spans="4:11" s="15" customFormat="1">
      <c r="D182" s="25"/>
      <c r="E182" s="25"/>
      <c r="F182" s="47"/>
      <c r="J182" s="25"/>
      <c r="K182" s="191"/>
    </row>
    <row r="183" spans="4:11" s="15" customFormat="1">
      <c r="D183" s="25"/>
      <c r="E183" s="25"/>
      <c r="F183" s="47"/>
      <c r="J183" s="25"/>
      <c r="K183" s="191"/>
    </row>
    <row r="184" spans="4:11" s="15" customFormat="1">
      <c r="D184" s="25"/>
      <c r="E184" s="25"/>
      <c r="F184" s="47"/>
      <c r="J184" s="25"/>
      <c r="K184" s="191"/>
    </row>
    <row r="185" spans="4:11" s="15" customFormat="1">
      <c r="D185" s="25"/>
      <c r="E185" s="25"/>
      <c r="F185" s="47"/>
      <c r="J185" s="25"/>
      <c r="K185" s="191"/>
    </row>
    <row r="186" spans="4:11" s="15" customFormat="1">
      <c r="D186" s="25"/>
      <c r="E186" s="25"/>
      <c r="F186" s="47"/>
      <c r="J186" s="25"/>
      <c r="K186" s="191"/>
    </row>
    <row r="187" spans="4:11" s="15" customFormat="1">
      <c r="D187" s="25"/>
      <c r="E187" s="25"/>
      <c r="F187" s="47"/>
      <c r="J187" s="25"/>
      <c r="K187" s="191"/>
    </row>
    <row r="188" spans="4:11" s="15" customFormat="1">
      <c r="D188" s="25"/>
      <c r="E188" s="25"/>
      <c r="F188" s="47"/>
      <c r="J188" s="25"/>
      <c r="K188" s="191"/>
    </row>
    <row r="189" spans="4:11" s="15" customFormat="1">
      <c r="D189" s="25"/>
      <c r="E189" s="25"/>
      <c r="F189" s="47"/>
      <c r="J189" s="25"/>
      <c r="K189" s="191"/>
    </row>
    <row r="190" spans="4:11" s="15" customFormat="1">
      <c r="D190" s="25"/>
      <c r="E190" s="25"/>
      <c r="F190" s="47"/>
      <c r="J190" s="25"/>
      <c r="K190" s="191"/>
    </row>
    <row r="191" spans="4:11" s="15" customFormat="1">
      <c r="D191" s="25"/>
      <c r="E191" s="25"/>
      <c r="F191" s="47"/>
      <c r="J191" s="25"/>
      <c r="K191" s="191"/>
    </row>
    <row r="192" spans="4:11" s="15" customFormat="1">
      <c r="D192" s="25"/>
      <c r="E192" s="25"/>
      <c r="F192" s="47"/>
      <c r="J192" s="25"/>
      <c r="K192" s="191"/>
    </row>
    <row r="193" spans="4:11" s="15" customFormat="1">
      <c r="D193" s="25"/>
      <c r="E193" s="25"/>
      <c r="F193" s="47"/>
      <c r="J193" s="25"/>
      <c r="K193" s="191"/>
    </row>
    <row r="194" spans="4:11" s="15" customFormat="1">
      <c r="D194" s="25"/>
      <c r="E194" s="25"/>
      <c r="F194" s="47"/>
      <c r="J194" s="25"/>
      <c r="K194" s="191"/>
    </row>
    <row r="195" spans="4:11" s="15" customFormat="1">
      <c r="D195" s="25"/>
      <c r="E195" s="25"/>
      <c r="F195" s="47"/>
      <c r="J195" s="25"/>
      <c r="K195" s="191"/>
    </row>
    <row r="196" spans="4:11" s="15" customFormat="1">
      <c r="D196" s="25"/>
      <c r="E196" s="25"/>
      <c r="F196" s="47"/>
      <c r="J196" s="25"/>
      <c r="K196" s="191"/>
    </row>
    <row r="197" spans="4:11" s="15" customFormat="1">
      <c r="D197" s="25"/>
      <c r="E197" s="25"/>
      <c r="F197" s="47"/>
      <c r="J197" s="25"/>
      <c r="K197" s="191"/>
    </row>
    <row r="198" spans="4:11" s="15" customFormat="1">
      <c r="D198" s="25"/>
      <c r="E198" s="25"/>
      <c r="F198" s="47"/>
      <c r="J198" s="25"/>
      <c r="K198" s="191"/>
    </row>
    <row r="199" spans="4:11" s="15" customFormat="1">
      <c r="D199" s="25"/>
      <c r="E199" s="25"/>
      <c r="F199" s="47"/>
      <c r="J199" s="25"/>
      <c r="K199" s="191"/>
    </row>
    <row r="200" spans="4:11" s="15" customFormat="1">
      <c r="D200" s="25"/>
      <c r="E200" s="25"/>
      <c r="F200" s="47"/>
      <c r="J200" s="25"/>
      <c r="K200" s="191"/>
    </row>
    <row r="201" spans="4:11" s="15" customFormat="1">
      <c r="D201" s="25"/>
      <c r="E201" s="25"/>
      <c r="F201" s="47"/>
      <c r="J201" s="25"/>
      <c r="K201" s="191"/>
    </row>
    <row r="202" spans="4:11" s="15" customFormat="1">
      <c r="D202" s="25"/>
      <c r="E202" s="25"/>
      <c r="F202" s="47"/>
      <c r="J202" s="25"/>
      <c r="K202" s="191"/>
    </row>
    <row r="203" spans="4:11" s="15" customFormat="1">
      <c r="D203" s="25"/>
      <c r="E203" s="25"/>
      <c r="F203" s="47"/>
      <c r="J203" s="25"/>
      <c r="K203" s="191"/>
    </row>
    <row r="204" spans="4:11" s="15" customFormat="1">
      <c r="D204" s="25"/>
      <c r="E204" s="25"/>
      <c r="F204" s="47"/>
      <c r="J204" s="25"/>
      <c r="K204" s="191"/>
    </row>
    <row r="205" spans="4:11" s="15" customFormat="1">
      <c r="D205" s="25"/>
      <c r="E205" s="25"/>
      <c r="F205" s="47"/>
      <c r="J205" s="25"/>
      <c r="K205" s="191"/>
    </row>
    <row r="206" spans="4:11" s="15" customFormat="1">
      <c r="D206" s="25"/>
      <c r="E206" s="25"/>
      <c r="F206" s="47"/>
      <c r="J206" s="25"/>
      <c r="K206" s="191"/>
    </row>
    <row r="207" spans="4:11" s="15" customFormat="1">
      <c r="D207" s="25"/>
      <c r="E207" s="25"/>
      <c r="F207" s="47"/>
      <c r="J207" s="25"/>
      <c r="K207" s="191"/>
    </row>
    <row r="208" spans="4:11" s="15" customFormat="1">
      <c r="D208" s="25"/>
      <c r="E208" s="25"/>
      <c r="F208" s="47"/>
      <c r="J208" s="25"/>
      <c r="K208" s="191"/>
    </row>
    <row r="209" spans="4:11" s="15" customFormat="1">
      <c r="D209" s="25"/>
      <c r="E209" s="25"/>
      <c r="F209" s="47"/>
      <c r="J209" s="25"/>
      <c r="K209" s="191"/>
    </row>
    <row r="210" spans="4:11" s="15" customFormat="1">
      <c r="D210" s="25"/>
      <c r="E210" s="25"/>
      <c r="F210" s="47"/>
      <c r="J210" s="25"/>
      <c r="K210" s="191"/>
    </row>
    <row r="211" spans="4:11" s="15" customFormat="1">
      <c r="D211" s="25"/>
      <c r="E211" s="25"/>
      <c r="F211" s="47"/>
      <c r="J211" s="25"/>
      <c r="K211" s="191"/>
    </row>
    <row r="212" spans="4:11" s="15" customFormat="1">
      <c r="D212" s="25"/>
      <c r="E212" s="25"/>
      <c r="F212" s="47"/>
      <c r="J212" s="25"/>
      <c r="K212" s="191"/>
    </row>
    <row r="213" spans="4:11" s="15" customFormat="1">
      <c r="D213" s="25"/>
      <c r="E213" s="25"/>
      <c r="F213" s="47"/>
      <c r="J213" s="25"/>
      <c r="K213" s="191"/>
    </row>
    <row r="214" spans="4:11" s="15" customFormat="1">
      <c r="D214" s="25"/>
      <c r="E214" s="25"/>
      <c r="F214" s="47"/>
      <c r="J214" s="25"/>
      <c r="K214" s="191"/>
    </row>
    <row r="215" spans="4:11" s="15" customFormat="1">
      <c r="D215" s="25"/>
      <c r="E215" s="25"/>
      <c r="F215" s="47"/>
      <c r="J215" s="25"/>
      <c r="K215" s="191"/>
    </row>
    <row r="216" spans="4:11" s="15" customFormat="1">
      <c r="D216" s="25"/>
      <c r="E216" s="25"/>
      <c r="F216" s="47"/>
      <c r="J216" s="25"/>
      <c r="K216" s="191"/>
    </row>
    <row r="217" spans="4:11" s="15" customFormat="1">
      <c r="D217" s="25"/>
      <c r="E217" s="25"/>
      <c r="F217" s="47"/>
      <c r="J217" s="25"/>
      <c r="K217" s="191"/>
    </row>
    <row r="218" spans="4:11" s="15" customFormat="1">
      <c r="D218" s="25"/>
      <c r="E218" s="25"/>
      <c r="F218" s="47"/>
      <c r="J218" s="25"/>
      <c r="K218" s="191"/>
    </row>
    <row r="219" spans="4:11" s="15" customFormat="1">
      <c r="D219" s="25"/>
      <c r="E219" s="25"/>
      <c r="F219" s="47"/>
      <c r="J219" s="25"/>
      <c r="K219" s="191"/>
    </row>
    <row r="220" spans="4:11" s="15" customFormat="1">
      <c r="D220" s="25"/>
      <c r="E220" s="25"/>
      <c r="F220" s="47"/>
      <c r="J220" s="25"/>
      <c r="K220" s="191"/>
    </row>
    <row r="221" spans="4:11" s="15" customFormat="1">
      <c r="D221" s="25"/>
      <c r="E221" s="25"/>
      <c r="F221" s="47"/>
      <c r="J221" s="25"/>
      <c r="K221" s="191"/>
    </row>
    <row r="222" spans="4:11" s="15" customFormat="1">
      <c r="D222" s="25"/>
      <c r="E222" s="25"/>
      <c r="F222" s="47"/>
      <c r="J222" s="25"/>
      <c r="K222" s="191"/>
    </row>
    <row r="223" spans="4:11" s="15" customFormat="1">
      <c r="D223" s="25"/>
      <c r="E223" s="25"/>
      <c r="F223" s="47"/>
      <c r="J223" s="25"/>
      <c r="K223" s="191"/>
    </row>
    <row r="224" spans="4:11" s="15" customFormat="1">
      <c r="D224" s="25"/>
      <c r="E224" s="25"/>
      <c r="F224" s="47"/>
      <c r="J224" s="25"/>
      <c r="K224" s="191"/>
    </row>
    <row r="225" spans="4:11" s="15" customFormat="1">
      <c r="D225" s="25"/>
      <c r="E225" s="25"/>
      <c r="F225" s="47"/>
      <c r="J225" s="25"/>
      <c r="K225" s="191"/>
    </row>
    <row r="226" spans="4:11" s="15" customFormat="1">
      <c r="D226" s="25"/>
      <c r="E226" s="25"/>
      <c r="F226" s="47"/>
      <c r="J226" s="25"/>
      <c r="K226" s="191"/>
    </row>
    <row r="227" spans="4:11" s="15" customFormat="1">
      <c r="D227" s="25"/>
      <c r="E227" s="25"/>
      <c r="F227" s="47"/>
      <c r="J227" s="25"/>
      <c r="K227" s="191"/>
    </row>
    <row r="228" spans="4:11" s="15" customFormat="1">
      <c r="D228" s="25"/>
      <c r="E228" s="25"/>
      <c r="F228" s="47"/>
      <c r="J228" s="25"/>
      <c r="K228" s="191"/>
    </row>
    <row r="229" spans="4:11" s="15" customFormat="1">
      <c r="D229" s="25"/>
      <c r="E229" s="25"/>
      <c r="F229" s="47"/>
      <c r="J229" s="25"/>
      <c r="K229" s="191"/>
    </row>
    <row r="230" spans="4:11" s="15" customFormat="1">
      <c r="D230" s="25"/>
      <c r="E230" s="25"/>
      <c r="F230" s="47"/>
      <c r="J230" s="25"/>
      <c r="K230" s="191"/>
    </row>
    <row r="231" spans="4:11" s="15" customFormat="1">
      <c r="D231" s="25"/>
      <c r="E231" s="25"/>
      <c r="F231" s="47"/>
      <c r="J231" s="25"/>
      <c r="K231" s="191"/>
    </row>
    <row r="232" spans="4:11" s="15" customFormat="1">
      <c r="D232" s="25"/>
      <c r="E232" s="25"/>
      <c r="F232" s="47"/>
      <c r="J232" s="25"/>
      <c r="K232" s="191"/>
    </row>
    <row r="233" spans="4:11" s="15" customFormat="1">
      <c r="D233" s="25"/>
      <c r="E233" s="25"/>
      <c r="F233" s="47"/>
      <c r="J233" s="25"/>
      <c r="K233" s="191"/>
    </row>
    <row r="234" spans="4:11" s="15" customFormat="1">
      <c r="D234" s="25"/>
      <c r="E234" s="25"/>
      <c r="F234" s="47"/>
      <c r="J234" s="25"/>
      <c r="K234" s="191"/>
    </row>
    <row r="235" spans="4:11" s="15" customFormat="1">
      <c r="D235" s="25"/>
      <c r="E235" s="25"/>
      <c r="F235" s="47"/>
      <c r="J235" s="25"/>
      <c r="K235" s="191"/>
    </row>
    <row r="236" spans="4:11" s="15" customFormat="1">
      <c r="D236" s="25"/>
      <c r="E236" s="25"/>
      <c r="F236" s="47"/>
      <c r="J236" s="25"/>
      <c r="K236" s="191"/>
    </row>
    <row r="237" spans="4:11" s="15" customFormat="1">
      <c r="D237" s="25"/>
      <c r="E237" s="25"/>
      <c r="F237" s="47"/>
      <c r="J237" s="25"/>
      <c r="K237" s="191"/>
    </row>
    <row r="238" spans="4:11" s="15" customFormat="1">
      <c r="D238" s="25"/>
      <c r="E238" s="25"/>
      <c r="F238" s="47"/>
      <c r="J238" s="25"/>
      <c r="K238" s="191"/>
    </row>
    <row r="239" spans="4:11" s="15" customFormat="1">
      <c r="D239" s="25"/>
      <c r="E239" s="25"/>
      <c r="F239" s="47"/>
      <c r="J239" s="25"/>
      <c r="K239" s="191"/>
    </row>
    <row r="240" spans="4:11" s="15" customFormat="1">
      <c r="D240" s="25"/>
      <c r="E240" s="25"/>
      <c r="F240" s="47"/>
      <c r="J240" s="25"/>
      <c r="K240" s="191"/>
    </row>
    <row r="241" spans="4:11" s="15" customFormat="1">
      <c r="D241" s="25"/>
      <c r="E241" s="25"/>
      <c r="F241" s="47"/>
      <c r="J241" s="25"/>
      <c r="K241" s="191"/>
    </row>
    <row r="242" spans="4:11" s="15" customFormat="1">
      <c r="D242" s="25"/>
      <c r="E242" s="25"/>
      <c r="F242" s="47"/>
      <c r="J242" s="25"/>
      <c r="K242" s="191"/>
    </row>
    <row r="243" spans="4:11" s="15" customFormat="1">
      <c r="D243" s="25"/>
      <c r="E243" s="25"/>
      <c r="F243" s="47"/>
      <c r="J243" s="25"/>
      <c r="K243" s="191"/>
    </row>
    <row r="244" spans="4:11" s="15" customFormat="1">
      <c r="D244" s="25"/>
      <c r="E244" s="25"/>
      <c r="F244" s="47"/>
      <c r="J244" s="25"/>
      <c r="K244" s="191"/>
    </row>
    <row r="245" spans="4:11" s="15" customFormat="1">
      <c r="D245" s="25"/>
      <c r="E245" s="25"/>
      <c r="F245" s="47"/>
      <c r="J245" s="25"/>
      <c r="K245" s="191"/>
    </row>
    <row r="246" spans="4:11" s="15" customFormat="1">
      <c r="D246" s="25"/>
      <c r="E246" s="25"/>
      <c r="F246" s="47"/>
      <c r="J246" s="25"/>
      <c r="K246" s="191"/>
    </row>
    <row r="247" spans="4:11" s="15" customFormat="1">
      <c r="D247" s="25"/>
      <c r="E247" s="25"/>
      <c r="F247" s="47"/>
      <c r="J247" s="25"/>
      <c r="K247" s="191"/>
    </row>
    <row r="248" spans="4:11" s="15" customFormat="1">
      <c r="D248" s="25"/>
      <c r="E248" s="25"/>
      <c r="F248" s="47"/>
      <c r="J248" s="25"/>
      <c r="K248" s="191"/>
    </row>
    <row r="249" spans="4:11" s="15" customFormat="1">
      <c r="D249" s="25"/>
      <c r="E249" s="25"/>
      <c r="F249" s="47"/>
      <c r="J249" s="25"/>
      <c r="K249" s="191"/>
    </row>
    <row r="250" spans="4:11" s="15" customFormat="1">
      <c r="D250" s="25"/>
      <c r="E250" s="25"/>
      <c r="F250" s="47"/>
      <c r="J250" s="25"/>
      <c r="K250" s="191"/>
    </row>
    <row r="251" spans="4:11" s="15" customFormat="1">
      <c r="D251" s="25"/>
      <c r="E251" s="25"/>
      <c r="F251" s="47"/>
      <c r="J251" s="25"/>
      <c r="K251" s="191"/>
    </row>
    <row r="252" spans="4:11" s="15" customFormat="1">
      <c r="D252" s="25"/>
      <c r="E252" s="25"/>
      <c r="F252" s="47"/>
      <c r="J252" s="25"/>
      <c r="K252" s="191"/>
    </row>
    <row r="253" spans="4:11" s="15" customFormat="1">
      <c r="D253" s="25"/>
      <c r="E253" s="25"/>
      <c r="F253" s="47"/>
      <c r="J253" s="25"/>
      <c r="K253" s="191"/>
    </row>
    <row r="254" spans="4:11" s="15" customFormat="1">
      <c r="D254" s="25"/>
      <c r="E254" s="25"/>
      <c r="F254" s="47"/>
      <c r="J254" s="25"/>
      <c r="K254" s="191"/>
    </row>
    <row r="255" spans="4:11" s="15" customFormat="1">
      <c r="D255" s="25"/>
      <c r="E255" s="25"/>
      <c r="F255" s="47"/>
      <c r="J255" s="25"/>
      <c r="K255" s="191"/>
    </row>
    <row r="256" spans="4:11" s="15" customFormat="1">
      <c r="D256" s="25"/>
      <c r="E256" s="25"/>
      <c r="F256" s="47"/>
      <c r="J256" s="25"/>
      <c r="K256" s="191"/>
    </row>
    <row r="257" spans="4:11" s="15" customFormat="1">
      <c r="D257" s="25"/>
      <c r="E257" s="25"/>
      <c r="F257" s="47"/>
      <c r="J257" s="25"/>
      <c r="K257" s="191"/>
    </row>
    <row r="258" spans="4:11" s="15" customFormat="1">
      <c r="D258" s="25"/>
      <c r="E258" s="25"/>
      <c r="F258" s="47"/>
      <c r="J258" s="25"/>
      <c r="K258" s="191"/>
    </row>
    <row r="259" spans="4:11" s="15" customFormat="1">
      <c r="D259" s="25"/>
      <c r="E259" s="25"/>
      <c r="F259" s="47"/>
      <c r="J259" s="25"/>
      <c r="K259" s="191"/>
    </row>
    <row r="260" spans="4:11" s="15" customFormat="1">
      <c r="D260" s="25"/>
      <c r="E260" s="25"/>
      <c r="F260" s="47"/>
      <c r="J260" s="25"/>
      <c r="K260" s="191"/>
    </row>
    <row r="261" spans="4:11" s="15" customFormat="1">
      <c r="D261" s="25"/>
      <c r="E261" s="25"/>
      <c r="F261" s="47"/>
      <c r="J261" s="25"/>
      <c r="K261" s="191"/>
    </row>
    <row r="262" spans="4:11" s="15" customFormat="1">
      <c r="D262" s="25"/>
      <c r="E262" s="25"/>
      <c r="F262" s="47"/>
      <c r="J262" s="25"/>
      <c r="K262" s="191"/>
    </row>
    <row r="263" spans="4:11" s="15" customFormat="1">
      <c r="D263" s="25"/>
      <c r="E263" s="25"/>
      <c r="F263" s="47"/>
      <c r="J263" s="25"/>
      <c r="K263" s="191"/>
    </row>
    <row r="264" spans="4:11" s="15" customFormat="1">
      <c r="D264" s="25"/>
      <c r="E264" s="25"/>
      <c r="F264" s="47"/>
      <c r="J264" s="25"/>
      <c r="K264" s="191"/>
    </row>
    <row r="265" spans="4:11" s="15" customFormat="1">
      <c r="D265" s="25"/>
      <c r="E265" s="25"/>
      <c r="F265" s="47"/>
      <c r="J265" s="25"/>
      <c r="K265" s="191"/>
    </row>
    <row r="266" spans="4:11" s="15" customFormat="1">
      <c r="D266" s="25"/>
      <c r="E266" s="25"/>
      <c r="F266" s="47"/>
      <c r="J266" s="25"/>
      <c r="K266" s="191"/>
    </row>
    <row r="267" spans="4:11" s="15" customFormat="1">
      <c r="D267" s="25"/>
      <c r="E267" s="25"/>
      <c r="F267" s="47"/>
      <c r="J267" s="25"/>
      <c r="K267" s="191"/>
    </row>
    <row r="268" spans="4:11" s="15" customFormat="1">
      <c r="D268" s="25"/>
      <c r="E268" s="25"/>
      <c r="F268" s="47"/>
      <c r="J268" s="25"/>
      <c r="K268" s="191"/>
    </row>
    <row r="269" spans="4:11" s="15" customFormat="1">
      <c r="D269" s="25"/>
      <c r="E269" s="25"/>
      <c r="F269" s="47"/>
      <c r="J269" s="25"/>
      <c r="K269" s="191"/>
    </row>
    <row r="270" spans="4:11" s="15" customFormat="1">
      <c r="D270" s="25"/>
      <c r="E270" s="25"/>
      <c r="F270" s="47"/>
      <c r="J270" s="25"/>
      <c r="K270" s="191"/>
    </row>
    <row r="271" spans="4:11" s="15" customFormat="1">
      <c r="D271" s="25"/>
      <c r="E271" s="25"/>
      <c r="F271" s="47"/>
      <c r="J271" s="25"/>
      <c r="K271" s="191"/>
    </row>
    <row r="272" spans="4:11" s="15" customFormat="1">
      <c r="D272" s="25"/>
      <c r="E272" s="25"/>
      <c r="F272" s="47"/>
      <c r="J272" s="25"/>
      <c r="K272" s="191"/>
    </row>
    <row r="273" spans="4:11" s="15" customFormat="1">
      <c r="D273" s="25"/>
      <c r="E273" s="25"/>
      <c r="F273" s="47"/>
      <c r="J273" s="25"/>
      <c r="K273" s="191"/>
    </row>
    <row r="274" spans="4:11" s="15" customFormat="1">
      <c r="D274" s="25"/>
      <c r="E274" s="25"/>
      <c r="F274" s="47"/>
      <c r="J274" s="25"/>
      <c r="K274" s="191"/>
    </row>
    <row r="275" spans="4:11" s="15" customFormat="1">
      <c r="D275" s="25"/>
      <c r="E275" s="25"/>
      <c r="F275" s="47"/>
      <c r="J275" s="25"/>
      <c r="K275" s="191"/>
    </row>
    <row r="276" spans="4:11" s="15" customFormat="1">
      <c r="D276" s="25"/>
      <c r="E276" s="25"/>
      <c r="F276" s="47"/>
      <c r="J276" s="25"/>
      <c r="K276" s="191"/>
    </row>
    <row r="277" spans="4:11" s="15" customFormat="1">
      <c r="D277" s="25"/>
      <c r="E277" s="25"/>
      <c r="F277" s="47"/>
      <c r="J277" s="25"/>
      <c r="K277" s="191"/>
    </row>
    <row r="278" spans="4:11" s="15" customFormat="1">
      <c r="D278" s="25"/>
      <c r="E278" s="25"/>
      <c r="F278" s="47"/>
      <c r="J278" s="25"/>
      <c r="K278" s="191"/>
    </row>
    <row r="279" spans="4:11" s="15" customFormat="1">
      <c r="D279" s="25"/>
      <c r="E279" s="25"/>
      <c r="F279" s="47"/>
      <c r="J279" s="25"/>
      <c r="K279" s="191"/>
    </row>
    <row r="280" spans="4:11" s="15" customFormat="1">
      <c r="D280" s="25"/>
      <c r="E280" s="25"/>
      <c r="F280" s="47"/>
      <c r="J280" s="25"/>
      <c r="K280" s="191"/>
    </row>
    <row r="281" spans="4:11" s="15" customFormat="1">
      <c r="D281" s="25"/>
      <c r="E281" s="25"/>
      <c r="F281" s="47"/>
      <c r="J281" s="25"/>
      <c r="K281" s="191"/>
    </row>
    <row r="282" spans="4:11" s="15" customFormat="1">
      <c r="D282" s="25"/>
      <c r="E282" s="25"/>
      <c r="F282" s="47"/>
      <c r="J282" s="25"/>
      <c r="K282" s="191"/>
    </row>
    <row r="283" spans="4:11" s="15" customFormat="1">
      <c r="D283" s="25"/>
      <c r="E283" s="25"/>
      <c r="F283" s="47"/>
      <c r="J283" s="25"/>
      <c r="K283" s="191"/>
    </row>
    <row r="284" spans="4:11" s="15" customFormat="1">
      <c r="D284" s="25"/>
      <c r="E284" s="25"/>
      <c r="F284" s="47"/>
      <c r="J284" s="25"/>
      <c r="K284" s="191"/>
    </row>
    <row r="285" spans="4:11" s="15" customFormat="1">
      <c r="D285" s="25"/>
      <c r="E285" s="25"/>
      <c r="F285" s="47"/>
      <c r="J285" s="25"/>
      <c r="K285" s="191"/>
    </row>
    <row r="286" spans="4:11" s="15" customFormat="1">
      <c r="D286" s="25"/>
      <c r="E286" s="25"/>
      <c r="F286" s="47"/>
      <c r="J286" s="25"/>
      <c r="K286" s="191"/>
    </row>
    <row r="287" spans="4:11" s="15" customFormat="1">
      <c r="D287" s="25"/>
      <c r="E287" s="25"/>
      <c r="F287" s="47"/>
      <c r="J287" s="25"/>
      <c r="K287" s="191"/>
    </row>
    <row r="288" spans="4:11" s="15" customFormat="1">
      <c r="D288" s="25"/>
      <c r="E288" s="25"/>
      <c r="F288" s="47"/>
      <c r="J288" s="25"/>
      <c r="K288" s="191"/>
    </row>
    <row r="289" spans="4:11" s="15" customFormat="1">
      <c r="D289" s="25"/>
      <c r="E289" s="25"/>
      <c r="F289" s="47"/>
      <c r="J289" s="25"/>
      <c r="K289" s="191"/>
    </row>
    <row r="290" spans="4:11" s="15" customFormat="1">
      <c r="D290" s="25"/>
      <c r="E290" s="25"/>
      <c r="F290" s="47"/>
      <c r="J290" s="25"/>
      <c r="K290" s="191"/>
    </row>
    <row r="291" spans="4:11" s="15" customFormat="1">
      <c r="D291" s="25"/>
      <c r="E291" s="25"/>
      <c r="F291" s="47"/>
      <c r="J291" s="25"/>
      <c r="K291" s="191"/>
    </row>
    <row r="292" spans="4:11" s="15" customFormat="1">
      <c r="D292" s="25"/>
      <c r="E292" s="25"/>
      <c r="F292" s="47"/>
      <c r="J292" s="25"/>
      <c r="K292" s="191"/>
    </row>
    <row r="293" spans="4:11" s="15" customFormat="1">
      <c r="D293" s="25"/>
      <c r="E293" s="25"/>
      <c r="F293" s="47"/>
      <c r="J293" s="25"/>
      <c r="K293" s="191"/>
    </row>
    <row r="294" spans="4:11" s="15" customFormat="1">
      <c r="D294" s="25"/>
      <c r="E294" s="25"/>
      <c r="F294" s="47"/>
      <c r="J294" s="25"/>
      <c r="K294" s="191"/>
    </row>
    <row r="295" spans="4:11" s="15" customFormat="1">
      <c r="D295" s="25"/>
      <c r="E295" s="25"/>
      <c r="F295" s="47"/>
      <c r="J295" s="25"/>
      <c r="K295" s="191"/>
    </row>
    <row r="296" spans="4:11" s="15" customFormat="1">
      <c r="D296" s="25"/>
      <c r="E296" s="25"/>
      <c r="F296" s="47"/>
      <c r="J296" s="25"/>
      <c r="K296" s="191"/>
    </row>
    <row r="297" spans="4:11" s="15" customFormat="1">
      <c r="D297" s="25"/>
      <c r="E297" s="25"/>
      <c r="F297" s="47"/>
      <c r="J297" s="25"/>
      <c r="K297" s="191"/>
    </row>
    <row r="298" spans="4:11" s="15" customFormat="1">
      <c r="D298" s="25"/>
      <c r="E298" s="25"/>
      <c r="F298" s="47"/>
      <c r="J298" s="25"/>
      <c r="K298" s="191"/>
    </row>
    <row r="299" spans="4:11" s="15" customFormat="1">
      <c r="D299" s="25"/>
      <c r="E299" s="25"/>
      <c r="F299" s="47"/>
      <c r="J299" s="25"/>
      <c r="K299" s="191"/>
    </row>
    <row r="300" spans="4:11" s="15" customFormat="1">
      <c r="D300" s="25"/>
      <c r="E300" s="25"/>
      <c r="F300" s="47"/>
      <c r="J300" s="25"/>
      <c r="K300" s="191"/>
    </row>
    <row r="301" spans="4:11" s="15" customFormat="1">
      <c r="D301" s="25"/>
      <c r="E301" s="25"/>
      <c r="F301" s="47"/>
      <c r="J301" s="25"/>
      <c r="K301" s="191"/>
    </row>
    <row r="302" spans="4:11" s="15" customFormat="1">
      <c r="D302" s="25"/>
      <c r="E302" s="25"/>
      <c r="F302" s="47"/>
      <c r="J302" s="25"/>
      <c r="K302" s="191"/>
    </row>
    <row r="303" spans="4:11" s="15" customFormat="1">
      <c r="D303" s="25"/>
      <c r="E303" s="25"/>
      <c r="F303" s="47"/>
      <c r="J303" s="25"/>
      <c r="K303" s="191"/>
    </row>
    <row r="304" spans="4:11" s="15" customFormat="1">
      <c r="D304" s="25"/>
      <c r="E304" s="25"/>
      <c r="F304" s="47"/>
      <c r="J304" s="25"/>
      <c r="K304" s="191"/>
    </row>
    <row r="305" spans="4:11" s="15" customFormat="1">
      <c r="D305" s="25"/>
      <c r="E305" s="25"/>
      <c r="F305" s="47"/>
      <c r="J305" s="25"/>
      <c r="K305" s="191"/>
    </row>
    <row r="306" spans="4:11" s="15" customFormat="1">
      <c r="D306" s="25"/>
      <c r="E306" s="25"/>
      <c r="F306" s="47"/>
      <c r="J306" s="25"/>
      <c r="K306" s="191"/>
    </row>
    <row r="307" spans="4:11" s="15" customFormat="1">
      <c r="D307" s="25"/>
      <c r="E307" s="25"/>
      <c r="F307" s="47"/>
      <c r="J307" s="25"/>
      <c r="K307" s="191"/>
    </row>
    <row r="308" spans="4:11" s="15" customFormat="1">
      <c r="D308" s="25"/>
      <c r="E308" s="25"/>
      <c r="F308" s="47"/>
      <c r="J308" s="25"/>
      <c r="K308" s="191"/>
    </row>
    <row r="309" spans="4:11" s="15" customFormat="1">
      <c r="D309" s="25"/>
      <c r="E309" s="25"/>
      <c r="F309" s="47"/>
      <c r="J309" s="25"/>
      <c r="K309" s="191"/>
    </row>
    <row r="310" spans="4:11" s="15" customFormat="1">
      <c r="D310" s="25"/>
      <c r="E310" s="25"/>
      <c r="F310" s="47"/>
      <c r="J310" s="25"/>
      <c r="K310" s="191"/>
    </row>
    <row r="311" spans="4:11" s="15" customFormat="1">
      <c r="D311" s="25"/>
      <c r="E311" s="25"/>
      <c r="F311" s="47"/>
      <c r="J311" s="25"/>
      <c r="K311" s="191"/>
    </row>
    <row r="312" spans="4:11" s="15" customFormat="1">
      <c r="D312" s="25"/>
      <c r="E312" s="25"/>
      <c r="F312" s="47"/>
      <c r="J312" s="25"/>
      <c r="K312" s="191"/>
    </row>
    <row r="313" spans="4:11" s="15" customFormat="1">
      <c r="D313" s="25"/>
      <c r="E313" s="25"/>
      <c r="F313" s="47"/>
      <c r="J313" s="25"/>
      <c r="K313" s="191"/>
    </row>
    <row r="314" spans="4:11" s="15" customFormat="1">
      <c r="D314" s="25"/>
      <c r="E314" s="25"/>
      <c r="F314" s="47"/>
      <c r="J314" s="25"/>
      <c r="K314" s="191"/>
    </row>
    <row r="315" spans="4:11" s="15" customFormat="1">
      <c r="D315" s="25"/>
      <c r="E315" s="25"/>
      <c r="F315" s="47"/>
      <c r="J315" s="25"/>
      <c r="K315" s="191"/>
    </row>
    <row r="316" spans="4:11" s="15" customFormat="1">
      <c r="D316" s="25"/>
      <c r="E316" s="25"/>
      <c r="F316" s="47"/>
      <c r="J316" s="25"/>
      <c r="K316" s="191"/>
    </row>
    <row r="317" spans="4:11" s="15" customFormat="1">
      <c r="D317" s="25"/>
      <c r="E317" s="25"/>
      <c r="F317" s="47"/>
      <c r="J317" s="25"/>
      <c r="K317" s="191"/>
    </row>
    <row r="318" spans="4:11" s="15" customFormat="1">
      <c r="D318" s="25"/>
      <c r="E318" s="25"/>
      <c r="F318" s="47"/>
      <c r="J318" s="25"/>
      <c r="K318" s="191"/>
    </row>
    <row r="319" spans="4:11" s="15" customFormat="1">
      <c r="D319" s="25"/>
      <c r="E319" s="25"/>
      <c r="F319" s="47"/>
      <c r="J319" s="25"/>
      <c r="K319" s="191"/>
    </row>
    <row r="320" spans="4:11" s="15" customFormat="1">
      <c r="D320" s="25"/>
      <c r="E320" s="25"/>
      <c r="F320" s="47"/>
      <c r="J320" s="25"/>
      <c r="K320" s="191"/>
    </row>
    <row r="321" spans="4:11" s="15" customFormat="1">
      <c r="D321" s="25"/>
      <c r="E321" s="25"/>
      <c r="F321" s="47"/>
      <c r="J321" s="25"/>
      <c r="K321" s="191"/>
    </row>
    <row r="322" spans="4:11" s="15" customFormat="1">
      <c r="D322" s="25"/>
      <c r="E322" s="25"/>
      <c r="F322" s="47"/>
      <c r="J322" s="25"/>
      <c r="K322" s="191"/>
    </row>
    <row r="323" spans="4:11" s="15" customFormat="1">
      <c r="D323" s="25"/>
      <c r="E323" s="25"/>
      <c r="F323" s="47"/>
      <c r="J323" s="25"/>
      <c r="K323" s="191"/>
    </row>
    <row r="324" spans="4:11" s="15" customFormat="1">
      <c r="D324" s="25"/>
      <c r="E324" s="25"/>
      <c r="F324" s="47"/>
      <c r="J324" s="25"/>
      <c r="K324" s="191"/>
    </row>
    <row r="325" spans="4:11" s="15" customFormat="1">
      <c r="D325" s="25"/>
      <c r="E325" s="25"/>
      <c r="F325" s="47"/>
      <c r="J325" s="25"/>
      <c r="K325" s="191"/>
    </row>
    <row r="326" spans="4:11" s="15" customFormat="1">
      <c r="D326" s="25"/>
      <c r="E326" s="25"/>
      <c r="F326" s="47"/>
      <c r="J326" s="25"/>
      <c r="K326" s="191"/>
    </row>
    <row r="327" spans="4:11" s="15" customFormat="1">
      <c r="D327" s="25"/>
      <c r="E327" s="25"/>
      <c r="F327" s="47"/>
      <c r="J327" s="25"/>
      <c r="K327" s="191"/>
    </row>
    <row r="328" spans="4:11" s="15" customFormat="1">
      <c r="D328" s="25"/>
      <c r="E328" s="25"/>
      <c r="F328" s="47"/>
      <c r="J328" s="25"/>
      <c r="K328" s="191"/>
    </row>
    <row r="329" spans="4:11" s="15" customFormat="1">
      <c r="D329" s="25"/>
      <c r="E329" s="25"/>
      <c r="F329" s="47"/>
      <c r="J329" s="25"/>
      <c r="K329" s="191"/>
    </row>
    <row r="330" spans="4:11" s="15" customFormat="1">
      <c r="D330" s="25"/>
      <c r="E330" s="25"/>
      <c r="F330" s="47"/>
      <c r="J330" s="25"/>
      <c r="K330" s="191"/>
    </row>
    <row r="331" spans="4:11" s="15" customFormat="1">
      <c r="D331" s="25"/>
      <c r="E331" s="25"/>
      <c r="F331" s="47"/>
      <c r="J331" s="25"/>
      <c r="K331" s="191"/>
    </row>
    <row r="332" spans="4:11" s="15" customFormat="1">
      <c r="D332" s="25"/>
      <c r="E332" s="25"/>
      <c r="F332" s="47"/>
      <c r="J332" s="25"/>
      <c r="K332" s="191"/>
    </row>
    <row r="333" spans="4:11" s="15" customFormat="1">
      <c r="D333" s="25"/>
      <c r="E333" s="25"/>
      <c r="F333" s="47"/>
      <c r="J333" s="25"/>
      <c r="K333" s="191"/>
    </row>
    <row r="334" spans="4:11" s="15" customFormat="1">
      <c r="D334" s="25"/>
      <c r="E334" s="25"/>
      <c r="F334" s="47"/>
      <c r="J334" s="25"/>
      <c r="K334" s="191"/>
    </row>
    <row r="335" spans="4:11" s="15" customFormat="1">
      <c r="D335" s="25"/>
      <c r="E335" s="25"/>
      <c r="F335" s="47"/>
      <c r="J335" s="25"/>
      <c r="K335" s="191"/>
    </row>
    <row r="336" spans="4:11" s="15" customFormat="1">
      <c r="D336" s="25"/>
      <c r="E336" s="25"/>
      <c r="F336" s="47"/>
      <c r="J336" s="25"/>
      <c r="K336" s="191"/>
    </row>
    <row r="337" spans="4:11" s="15" customFormat="1">
      <c r="D337" s="25"/>
      <c r="E337" s="25"/>
      <c r="F337" s="47"/>
      <c r="J337" s="25"/>
      <c r="K337" s="191"/>
    </row>
    <row r="338" spans="4:11" s="15" customFormat="1">
      <c r="D338" s="25"/>
      <c r="E338" s="25"/>
      <c r="F338" s="47"/>
      <c r="J338" s="25"/>
      <c r="K338" s="191"/>
    </row>
    <row r="339" spans="4:11" s="15" customFormat="1">
      <c r="D339" s="25"/>
      <c r="E339" s="25"/>
      <c r="F339" s="47"/>
      <c r="J339" s="25"/>
      <c r="K339" s="191"/>
    </row>
    <row r="340" spans="4:11" s="15" customFormat="1">
      <c r="D340" s="25"/>
      <c r="E340" s="25"/>
      <c r="F340" s="47"/>
      <c r="J340" s="25"/>
      <c r="K340" s="191"/>
    </row>
    <row r="341" spans="4:11" s="15" customFormat="1">
      <c r="D341" s="25"/>
      <c r="E341" s="25"/>
      <c r="F341" s="47"/>
      <c r="J341" s="25"/>
      <c r="K341" s="191"/>
    </row>
    <row r="342" spans="4:11" s="15" customFormat="1">
      <c r="D342" s="25"/>
      <c r="E342" s="25"/>
      <c r="F342" s="47"/>
      <c r="J342" s="25"/>
      <c r="K342" s="191"/>
    </row>
    <row r="343" spans="4:11" s="15" customFormat="1">
      <c r="D343" s="25"/>
      <c r="E343" s="25"/>
      <c r="F343" s="47"/>
      <c r="J343" s="25"/>
      <c r="K343" s="191"/>
    </row>
    <row r="344" spans="4:11" s="15" customFormat="1">
      <c r="D344" s="25"/>
      <c r="E344" s="25"/>
      <c r="F344" s="47"/>
      <c r="J344" s="25"/>
      <c r="K344" s="191"/>
    </row>
    <row r="345" spans="4:11" s="15" customFormat="1">
      <c r="D345" s="25"/>
      <c r="E345" s="25"/>
      <c r="F345" s="47"/>
      <c r="J345" s="25"/>
      <c r="K345" s="191"/>
    </row>
    <row r="346" spans="4:11" s="15" customFormat="1">
      <c r="D346" s="25"/>
      <c r="E346" s="25"/>
      <c r="F346" s="47"/>
      <c r="J346" s="25"/>
      <c r="K346" s="191"/>
    </row>
    <row r="347" spans="4:11" s="15" customFormat="1">
      <c r="D347" s="25"/>
      <c r="E347" s="25"/>
      <c r="F347" s="47"/>
      <c r="J347" s="25"/>
      <c r="K347" s="191"/>
    </row>
    <row r="348" spans="4:11" s="15" customFormat="1">
      <c r="D348" s="25"/>
      <c r="E348" s="25"/>
      <c r="F348" s="47"/>
      <c r="J348" s="25"/>
      <c r="K348" s="191"/>
    </row>
    <row r="349" spans="4:11" s="15" customFormat="1">
      <c r="D349" s="25"/>
      <c r="E349" s="25"/>
      <c r="F349" s="47"/>
      <c r="J349" s="25"/>
      <c r="K349" s="191"/>
    </row>
    <row r="350" spans="4:11" s="15" customFormat="1">
      <c r="D350" s="25"/>
      <c r="E350" s="25"/>
      <c r="F350" s="47"/>
      <c r="J350" s="25"/>
      <c r="K350" s="191"/>
    </row>
    <row r="351" spans="4:11" s="15" customFormat="1">
      <c r="D351" s="25"/>
      <c r="E351" s="25"/>
      <c r="F351" s="47"/>
      <c r="J351" s="25"/>
      <c r="K351" s="191"/>
    </row>
    <row r="352" spans="4:11" s="15" customFormat="1">
      <c r="D352" s="25"/>
      <c r="E352" s="25"/>
      <c r="F352" s="47"/>
      <c r="J352" s="25"/>
      <c r="K352" s="191"/>
    </row>
    <row r="353" spans="4:11" s="15" customFormat="1">
      <c r="D353" s="25"/>
      <c r="E353" s="25"/>
      <c r="F353" s="47"/>
      <c r="J353" s="25"/>
      <c r="K353" s="191"/>
    </row>
    <row r="354" spans="4:11" s="15" customFormat="1">
      <c r="D354" s="25"/>
      <c r="E354" s="25"/>
      <c r="F354" s="47"/>
      <c r="J354" s="25"/>
      <c r="K354" s="191"/>
    </row>
    <row r="355" spans="4:11" s="15" customFormat="1">
      <c r="D355" s="25"/>
      <c r="E355" s="25"/>
      <c r="F355" s="47"/>
      <c r="J355" s="25"/>
      <c r="K355" s="191"/>
    </row>
    <row r="356" spans="4:11" s="15" customFormat="1">
      <c r="D356" s="25"/>
      <c r="E356" s="25"/>
      <c r="F356" s="47"/>
      <c r="J356" s="25"/>
      <c r="K356" s="191"/>
    </row>
    <row r="357" spans="4:11" s="15" customFormat="1">
      <c r="D357" s="25"/>
      <c r="E357" s="25"/>
      <c r="F357" s="47"/>
      <c r="J357" s="25"/>
      <c r="K357" s="191"/>
    </row>
    <row r="358" spans="4:11" s="15" customFormat="1">
      <c r="D358" s="25"/>
      <c r="E358" s="25"/>
      <c r="F358" s="47"/>
      <c r="J358" s="25"/>
      <c r="K358" s="191"/>
    </row>
    <row r="359" spans="4:11" s="15" customFormat="1">
      <c r="D359" s="25"/>
      <c r="E359" s="25"/>
      <c r="F359" s="47"/>
      <c r="J359" s="25"/>
      <c r="K359" s="191"/>
    </row>
    <row r="360" spans="4:11" s="15" customFormat="1">
      <c r="D360" s="25"/>
      <c r="E360" s="25"/>
      <c r="F360" s="47"/>
      <c r="J360" s="25"/>
      <c r="K360" s="191"/>
    </row>
    <row r="361" spans="4:11" s="15" customFormat="1">
      <c r="D361" s="25"/>
      <c r="E361" s="25"/>
      <c r="F361" s="47"/>
      <c r="J361" s="25"/>
      <c r="K361" s="191"/>
    </row>
    <row r="362" spans="4:11" s="15" customFormat="1">
      <c r="D362" s="25"/>
      <c r="E362" s="25"/>
      <c r="F362" s="47"/>
      <c r="J362" s="25"/>
      <c r="K362" s="191"/>
    </row>
    <row r="363" spans="4:11" s="15" customFormat="1">
      <c r="D363" s="25"/>
      <c r="E363" s="25"/>
      <c r="F363" s="47"/>
      <c r="J363" s="25"/>
      <c r="K363" s="191"/>
    </row>
    <row r="364" spans="4:11" s="15" customFormat="1">
      <c r="D364" s="25"/>
      <c r="E364" s="25"/>
      <c r="F364" s="47"/>
      <c r="J364" s="25"/>
      <c r="K364" s="191"/>
    </row>
    <row r="365" spans="4:11" s="15" customFormat="1">
      <c r="D365" s="25"/>
      <c r="E365" s="25"/>
      <c r="F365" s="47"/>
      <c r="J365" s="25"/>
      <c r="K365" s="191"/>
    </row>
    <row r="366" spans="4:11" s="15" customFormat="1">
      <c r="D366" s="25"/>
      <c r="E366" s="25"/>
      <c r="F366" s="47"/>
      <c r="J366" s="25"/>
      <c r="K366" s="191"/>
    </row>
    <row r="367" spans="4:11" s="15" customFormat="1">
      <c r="D367" s="25"/>
      <c r="E367" s="25"/>
      <c r="F367" s="47"/>
      <c r="J367" s="25"/>
      <c r="K367" s="191"/>
    </row>
    <row r="368" spans="4:11" s="15" customFormat="1">
      <c r="D368" s="25"/>
      <c r="E368" s="25"/>
      <c r="F368" s="47"/>
      <c r="J368" s="25"/>
      <c r="K368" s="191"/>
    </row>
    <row r="369" spans="4:11" s="15" customFormat="1">
      <c r="D369" s="25"/>
      <c r="E369" s="25"/>
      <c r="F369" s="47"/>
      <c r="J369" s="25"/>
      <c r="K369" s="191"/>
    </row>
    <row r="370" spans="4:11" s="15" customFormat="1">
      <c r="D370" s="25"/>
      <c r="E370" s="25"/>
      <c r="F370" s="47"/>
      <c r="J370" s="25"/>
      <c r="K370" s="191"/>
    </row>
    <row r="371" spans="4:11" s="15" customFormat="1">
      <c r="D371" s="25"/>
      <c r="E371" s="25"/>
      <c r="F371" s="47"/>
      <c r="J371" s="25"/>
      <c r="K371" s="191"/>
    </row>
    <row r="372" spans="4:11" s="15" customFormat="1">
      <c r="D372" s="25"/>
      <c r="E372" s="25"/>
      <c r="F372" s="47"/>
      <c r="J372" s="25"/>
      <c r="K372" s="191"/>
    </row>
    <row r="373" spans="4:11" s="15" customFormat="1">
      <c r="D373" s="25"/>
      <c r="E373" s="25"/>
      <c r="F373" s="47"/>
      <c r="J373" s="25"/>
      <c r="K373" s="191"/>
    </row>
    <row r="374" spans="4:11" s="15" customFormat="1">
      <c r="D374" s="25"/>
      <c r="E374" s="25"/>
      <c r="F374" s="47"/>
      <c r="J374" s="25"/>
      <c r="K374" s="191"/>
    </row>
    <row r="375" spans="4:11" s="15" customFormat="1">
      <c r="D375" s="25"/>
      <c r="E375" s="25"/>
      <c r="F375" s="47"/>
      <c r="J375" s="25"/>
      <c r="K375" s="191"/>
    </row>
    <row r="376" spans="4:11" s="15" customFormat="1">
      <c r="D376" s="25"/>
      <c r="E376" s="25"/>
      <c r="F376" s="47"/>
      <c r="J376" s="25"/>
      <c r="K376" s="191"/>
    </row>
    <row r="377" spans="4:11" s="15" customFormat="1">
      <c r="D377" s="25"/>
      <c r="E377" s="25"/>
      <c r="F377" s="47"/>
      <c r="J377" s="25"/>
      <c r="K377" s="191"/>
    </row>
    <row r="378" spans="4:11" s="15" customFormat="1">
      <c r="D378" s="25"/>
      <c r="E378" s="25"/>
      <c r="F378" s="47"/>
      <c r="J378" s="25"/>
      <c r="K378" s="191"/>
    </row>
    <row r="379" spans="4:11" s="15" customFormat="1">
      <c r="D379" s="25"/>
      <c r="E379" s="25"/>
      <c r="F379" s="47"/>
      <c r="J379" s="25"/>
      <c r="K379" s="191"/>
    </row>
    <row r="380" spans="4:11" s="15" customFormat="1">
      <c r="D380" s="25"/>
      <c r="E380" s="25"/>
      <c r="F380" s="47"/>
      <c r="J380" s="25"/>
      <c r="K380" s="191"/>
    </row>
    <row r="381" spans="4:11" s="15" customFormat="1">
      <c r="D381" s="25"/>
      <c r="E381" s="25"/>
      <c r="F381" s="47"/>
      <c r="J381" s="25"/>
      <c r="K381" s="191"/>
    </row>
    <row r="382" spans="4:11" s="15" customFormat="1">
      <c r="D382" s="25"/>
      <c r="E382" s="25"/>
      <c r="F382" s="47"/>
      <c r="J382" s="25"/>
      <c r="K382" s="191"/>
    </row>
    <row r="383" spans="4:11" s="15" customFormat="1">
      <c r="D383" s="25"/>
      <c r="E383" s="25"/>
      <c r="F383" s="47"/>
      <c r="J383" s="25"/>
      <c r="K383" s="191"/>
    </row>
    <row r="384" spans="4:11" s="15" customFormat="1">
      <c r="D384" s="25"/>
      <c r="E384" s="25"/>
      <c r="F384" s="47"/>
      <c r="J384" s="25"/>
      <c r="K384" s="191"/>
    </row>
    <row r="385" spans="4:11" s="15" customFormat="1">
      <c r="D385" s="25"/>
      <c r="E385" s="25"/>
      <c r="F385" s="47"/>
      <c r="J385" s="25"/>
      <c r="K385" s="191"/>
    </row>
    <row r="386" spans="4:11" s="15" customFormat="1">
      <c r="D386" s="25"/>
      <c r="E386" s="25"/>
      <c r="F386" s="47"/>
      <c r="J386" s="25"/>
      <c r="K386" s="191"/>
    </row>
    <row r="387" spans="4:11" s="15" customFormat="1">
      <c r="D387" s="25"/>
      <c r="E387" s="25"/>
      <c r="F387" s="47"/>
      <c r="J387" s="25"/>
      <c r="K387" s="191"/>
    </row>
    <row r="388" spans="4:11" s="15" customFormat="1">
      <c r="D388" s="25"/>
      <c r="E388" s="25"/>
      <c r="F388" s="47"/>
      <c r="J388" s="25"/>
      <c r="K388" s="191"/>
    </row>
    <row r="389" spans="4:11" s="15" customFormat="1">
      <c r="D389" s="25"/>
      <c r="E389" s="25"/>
      <c r="F389" s="47"/>
      <c r="J389" s="25"/>
      <c r="K389" s="191"/>
    </row>
    <row r="390" spans="4:11" s="15" customFormat="1">
      <c r="D390" s="25"/>
      <c r="E390" s="25"/>
      <c r="F390" s="47"/>
      <c r="J390" s="25"/>
      <c r="K390" s="191"/>
    </row>
    <row r="391" spans="4:11" s="15" customFormat="1">
      <c r="D391" s="25"/>
      <c r="E391" s="25"/>
      <c r="F391" s="47"/>
      <c r="J391" s="25"/>
      <c r="K391" s="191"/>
    </row>
    <row r="392" spans="4:11" s="15" customFormat="1">
      <c r="D392" s="25"/>
      <c r="E392" s="25"/>
      <c r="F392" s="47"/>
      <c r="J392" s="25"/>
      <c r="K392" s="191"/>
    </row>
    <row r="393" spans="4:11" s="15" customFormat="1">
      <c r="D393" s="25"/>
      <c r="E393" s="25"/>
      <c r="F393" s="47"/>
      <c r="J393" s="25"/>
      <c r="K393" s="191"/>
    </row>
    <row r="394" spans="4:11" s="15" customFormat="1">
      <c r="D394" s="25"/>
      <c r="E394" s="25"/>
      <c r="F394" s="47"/>
      <c r="J394" s="25"/>
      <c r="K394" s="191"/>
    </row>
    <row r="395" spans="4:11" s="15" customFormat="1">
      <c r="D395" s="25"/>
      <c r="E395" s="25"/>
      <c r="F395" s="47"/>
      <c r="J395" s="25"/>
      <c r="K395" s="191"/>
    </row>
    <row r="396" spans="4:11" s="15" customFormat="1">
      <c r="D396" s="25"/>
      <c r="E396" s="25"/>
      <c r="F396" s="47"/>
      <c r="J396" s="25"/>
      <c r="K396" s="191"/>
    </row>
    <row r="397" spans="4:11" s="15" customFormat="1">
      <c r="D397" s="25"/>
      <c r="E397" s="25"/>
      <c r="F397" s="47"/>
      <c r="J397" s="25"/>
      <c r="K397" s="191"/>
    </row>
    <row r="398" spans="4:11" s="15" customFormat="1">
      <c r="D398" s="25"/>
      <c r="E398" s="25"/>
      <c r="F398" s="47"/>
      <c r="J398" s="25"/>
      <c r="K398" s="191"/>
    </row>
    <row r="399" spans="4:11" s="15" customFormat="1">
      <c r="D399" s="25"/>
      <c r="E399" s="25"/>
      <c r="F399" s="47"/>
      <c r="J399" s="25"/>
      <c r="K399" s="191"/>
    </row>
    <row r="400" spans="4:11" s="15" customFormat="1">
      <c r="D400" s="25"/>
      <c r="E400" s="25"/>
      <c r="F400" s="47"/>
      <c r="J400" s="25"/>
      <c r="K400" s="191"/>
    </row>
    <row r="401" spans="4:11" s="15" customFormat="1">
      <c r="D401" s="25"/>
      <c r="E401" s="25"/>
      <c r="F401" s="47"/>
      <c r="J401" s="25"/>
      <c r="K401" s="191"/>
    </row>
    <row r="402" spans="4:11" s="15" customFormat="1">
      <c r="D402" s="25"/>
      <c r="E402" s="25"/>
      <c r="F402" s="47"/>
      <c r="J402" s="25"/>
      <c r="K402" s="191"/>
    </row>
    <row r="403" spans="4:11" s="15" customFormat="1">
      <c r="D403" s="25"/>
      <c r="E403" s="25"/>
      <c r="F403" s="47"/>
      <c r="J403" s="25"/>
      <c r="K403" s="191"/>
    </row>
    <row r="404" spans="4:11" s="15" customFormat="1">
      <c r="D404" s="25"/>
      <c r="E404" s="25"/>
      <c r="F404" s="47"/>
      <c r="J404" s="25"/>
      <c r="K404" s="191"/>
    </row>
    <row r="405" spans="4:11" s="15" customFormat="1">
      <c r="D405" s="25"/>
      <c r="E405" s="25"/>
      <c r="F405" s="47"/>
      <c r="J405" s="25"/>
      <c r="K405" s="191"/>
    </row>
    <row r="406" spans="4:11" s="15" customFormat="1">
      <c r="D406" s="25"/>
      <c r="E406" s="25"/>
      <c r="F406" s="47"/>
      <c r="J406" s="25"/>
      <c r="K406" s="191"/>
    </row>
    <row r="407" spans="4:11" s="15" customFormat="1">
      <c r="D407" s="25"/>
      <c r="E407" s="25"/>
      <c r="F407" s="47"/>
      <c r="J407" s="25"/>
      <c r="K407" s="191"/>
    </row>
    <row r="408" spans="4:11" s="15" customFormat="1">
      <c r="D408" s="25"/>
      <c r="E408" s="25"/>
      <c r="F408" s="47"/>
      <c r="J408" s="25"/>
      <c r="K408" s="191"/>
    </row>
    <row r="409" spans="4:11" s="15" customFormat="1">
      <c r="D409" s="25"/>
      <c r="E409" s="25"/>
      <c r="F409" s="47"/>
      <c r="J409" s="25"/>
      <c r="K409" s="191"/>
    </row>
    <row r="410" spans="4:11" s="15" customFormat="1">
      <c r="D410" s="25"/>
      <c r="E410" s="25"/>
      <c r="F410" s="47"/>
      <c r="J410" s="25"/>
      <c r="K410" s="191"/>
    </row>
    <row r="411" spans="4:11" s="15" customFormat="1">
      <c r="D411" s="25"/>
      <c r="E411" s="25"/>
      <c r="F411" s="47"/>
      <c r="J411" s="25"/>
      <c r="K411" s="191"/>
    </row>
    <row r="412" spans="4:11" s="15" customFormat="1">
      <c r="D412" s="25"/>
      <c r="E412" s="25"/>
      <c r="F412" s="47"/>
      <c r="J412" s="25"/>
      <c r="K412" s="191"/>
    </row>
    <row r="413" spans="4:11" s="15" customFormat="1">
      <c r="D413" s="25"/>
      <c r="E413" s="25"/>
      <c r="F413" s="47"/>
      <c r="J413" s="25"/>
      <c r="K413" s="191"/>
    </row>
    <row r="414" spans="4:11" s="15" customFormat="1">
      <c r="D414" s="25"/>
      <c r="E414" s="25"/>
      <c r="F414" s="47"/>
      <c r="J414" s="25"/>
      <c r="K414" s="191"/>
    </row>
    <row r="415" spans="4:11" s="15" customFormat="1">
      <c r="D415" s="25"/>
      <c r="E415" s="25"/>
      <c r="F415" s="47"/>
      <c r="J415" s="25"/>
      <c r="K415" s="191"/>
    </row>
    <row r="416" spans="4:11" s="15" customFormat="1">
      <c r="D416" s="25"/>
      <c r="E416" s="25"/>
      <c r="F416" s="47"/>
      <c r="J416" s="25"/>
      <c r="K416" s="191"/>
    </row>
    <row r="417" spans="4:11" s="15" customFormat="1">
      <c r="D417" s="25"/>
      <c r="E417" s="25"/>
      <c r="F417" s="47"/>
      <c r="J417" s="25"/>
      <c r="K417" s="191"/>
    </row>
    <row r="418" spans="4:11" s="15" customFormat="1">
      <c r="D418" s="25"/>
      <c r="E418" s="25"/>
      <c r="F418" s="47"/>
      <c r="J418" s="25"/>
      <c r="K418" s="191"/>
    </row>
    <row r="419" spans="4:11" s="15" customFormat="1">
      <c r="D419" s="25"/>
      <c r="E419" s="25"/>
      <c r="F419" s="47"/>
      <c r="J419" s="25"/>
      <c r="K419" s="191"/>
    </row>
    <row r="420" spans="4:11" s="15" customFormat="1">
      <c r="D420" s="25"/>
      <c r="E420" s="25"/>
      <c r="F420" s="47"/>
      <c r="J420" s="25"/>
      <c r="K420" s="191"/>
    </row>
    <row r="421" spans="4:11" s="15" customFormat="1">
      <c r="D421" s="25"/>
      <c r="E421" s="25"/>
      <c r="F421" s="47"/>
      <c r="J421" s="25"/>
      <c r="K421" s="191"/>
    </row>
    <row r="422" spans="4:11" s="15" customFormat="1">
      <c r="D422" s="25"/>
      <c r="E422" s="25"/>
      <c r="F422" s="47"/>
      <c r="J422" s="25"/>
      <c r="K422" s="191"/>
    </row>
    <row r="423" spans="4:11" s="15" customFormat="1">
      <c r="D423" s="25"/>
      <c r="E423" s="25"/>
      <c r="F423" s="47"/>
      <c r="J423" s="25"/>
      <c r="K423" s="191"/>
    </row>
    <row r="424" spans="4:11" s="15" customFormat="1">
      <c r="D424" s="25"/>
      <c r="E424" s="25"/>
      <c r="F424" s="47"/>
      <c r="J424" s="25"/>
      <c r="K424" s="191"/>
    </row>
    <row r="425" spans="4:11" s="15" customFormat="1">
      <c r="D425" s="25"/>
      <c r="E425" s="25"/>
      <c r="F425" s="47"/>
      <c r="J425" s="25"/>
      <c r="K425" s="191"/>
    </row>
    <row r="426" spans="4:11" s="15" customFormat="1">
      <c r="D426" s="25"/>
      <c r="E426" s="25"/>
      <c r="F426" s="47"/>
      <c r="J426" s="25"/>
      <c r="K426" s="191"/>
    </row>
    <row r="427" spans="4:11" s="15" customFormat="1">
      <c r="D427" s="25"/>
      <c r="E427" s="25"/>
      <c r="F427" s="47"/>
      <c r="J427" s="25"/>
      <c r="K427" s="191"/>
    </row>
    <row r="428" spans="4:11" s="15" customFormat="1">
      <c r="D428" s="25"/>
      <c r="E428" s="25"/>
      <c r="F428" s="47"/>
      <c r="J428" s="25"/>
      <c r="K428" s="191"/>
    </row>
    <row r="429" spans="4:11" s="15" customFormat="1">
      <c r="D429" s="25"/>
      <c r="E429" s="25"/>
      <c r="F429" s="47"/>
      <c r="J429" s="25"/>
      <c r="K429" s="191"/>
    </row>
    <row r="430" spans="4:11" s="15" customFormat="1">
      <c r="D430" s="25"/>
      <c r="E430" s="25"/>
      <c r="F430" s="47"/>
      <c r="J430" s="25"/>
      <c r="K430" s="191"/>
    </row>
    <row r="431" spans="4:11" s="15" customFormat="1">
      <c r="D431" s="25"/>
      <c r="E431" s="25"/>
      <c r="F431" s="47"/>
      <c r="J431" s="25"/>
      <c r="K431" s="191"/>
    </row>
    <row r="432" spans="4:11" s="15" customFormat="1">
      <c r="D432" s="25"/>
      <c r="E432" s="25"/>
      <c r="F432" s="47"/>
      <c r="J432" s="25"/>
      <c r="K432" s="191"/>
    </row>
    <row r="433" spans="4:11" s="15" customFormat="1">
      <c r="D433" s="25"/>
      <c r="E433" s="25"/>
      <c r="F433" s="47"/>
      <c r="J433" s="25"/>
      <c r="K433" s="191"/>
    </row>
    <row r="434" spans="4:11" s="15" customFormat="1">
      <c r="D434" s="25"/>
      <c r="E434" s="25"/>
      <c r="F434" s="47"/>
      <c r="J434" s="25"/>
      <c r="K434" s="191"/>
    </row>
    <row r="435" spans="4:11" s="15" customFormat="1">
      <c r="D435" s="25"/>
      <c r="E435" s="25"/>
      <c r="F435" s="47"/>
      <c r="J435" s="25"/>
      <c r="K435" s="191"/>
    </row>
    <row r="436" spans="4:11" s="15" customFormat="1">
      <c r="D436" s="25"/>
      <c r="E436" s="25"/>
      <c r="F436" s="47"/>
      <c r="J436" s="25"/>
      <c r="K436" s="191"/>
    </row>
    <row r="437" spans="4:11" s="15" customFormat="1">
      <c r="D437" s="25"/>
      <c r="E437" s="25"/>
      <c r="F437" s="47"/>
      <c r="J437" s="25"/>
      <c r="K437" s="191"/>
    </row>
    <row r="438" spans="4:11" s="15" customFormat="1">
      <c r="D438" s="25"/>
      <c r="E438" s="25"/>
      <c r="F438" s="47"/>
      <c r="J438" s="25"/>
      <c r="K438" s="191"/>
    </row>
    <row r="439" spans="4:11" s="15" customFormat="1">
      <c r="D439" s="25"/>
      <c r="E439" s="25"/>
      <c r="F439" s="47"/>
      <c r="J439" s="25"/>
      <c r="K439" s="191"/>
    </row>
    <row r="440" spans="4:11" s="15" customFormat="1">
      <c r="D440" s="25"/>
      <c r="E440" s="25"/>
      <c r="F440" s="47"/>
      <c r="J440" s="25"/>
      <c r="K440" s="191"/>
    </row>
    <row r="441" spans="4:11" s="15" customFormat="1">
      <c r="D441" s="25"/>
      <c r="E441" s="25"/>
      <c r="F441" s="47"/>
      <c r="J441" s="25"/>
      <c r="K441" s="191"/>
    </row>
    <row r="442" spans="4:11" s="15" customFormat="1">
      <c r="D442" s="25"/>
      <c r="E442" s="25"/>
      <c r="F442" s="47"/>
      <c r="J442" s="25"/>
      <c r="K442" s="191"/>
    </row>
    <row r="443" spans="4:11" s="15" customFormat="1">
      <c r="D443" s="25"/>
      <c r="E443" s="25"/>
      <c r="F443" s="47"/>
      <c r="J443" s="25"/>
      <c r="K443" s="191"/>
    </row>
    <row r="444" spans="4:11" s="15" customFormat="1">
      <c r="D444" s="25"/>
      <c r="E444" s="25"/>
      <c r="F444" s="47"/>
      <c r="J444" s="25"/>
      <c r="K444" s="191"/>
    </row>
    <row r="445" spans="4:11" s="15" customFormat="1">
      <c r="D445" s="25"/>
      <c r="E445" s="25"/>
      <c r="F445" s="47"/>
      <c r="J445" s="25"/>
      <c r="K445" s="191"/>
    </row>
    <row r="446" spans="4:11" s="15" customFormat="1">
      <c r="D446" s="25"/>
      <c r="E446" s="25"/>
      <c r="F446" s="47"/>
      <c r="J446" s="25"/>
      <c r="K446" s="191"/>
    </row>
    <row r="447" spans="4:11" s="15" customFormat="1">
      <c r="D447" s="25"/>
      <c r="E447" s="25"/>
      <c r="F447" s="47"/>
      <c r="J447" s="25"/>
      <c r="K447" s="191"/>
    </row>
    <row r="448" spans="4:11" s="15" customFormat="1">
      <c r="D448" s="25"/>
      <c r="E448" s="25"/>
      <c r="F448" s="47"/>
      <c r="J448" s="25"/>
      <c r="K448" s="191"/>
    </row>
    <row r="449" spans="4:11" s="15" customFormat="1">
      <c r="D449" s="25"/>
      <c r="E449" s="25"/>
      <c r="F449" s="47"/>
      <c r="J449" s="25"/>
      <c r="K449" s="191"/>
    </row>
    <row r="450" spans="4:11" s="15" customFormat="1">
      <c r="D450" s="25"/>
      <c r="E450" s="25"/>
      <c r="F450" s="47"/>
      <c r="J450" s="25"/>
      <c r="K450" s="191"/>
    </row>
  </sheetData>
  <mergeCells count="2">
    <mergeCell ref="A2:A39"/>
    <mergeCell ref="A40:A7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I7"/>
  <sheetViews>
    <sheetView topLeftCell="B1" workbookViewId="0">
      <selection activeCell="Q19" sqref="Q19"/>
    </sheetView>
  </sheetViews>
  <sheetFormatPr defaultRowHeight="15"/>
  <cols>
    <col min="4" max="4" width="21.85546875" customWidth="1"/>
    <col min="5" max="5" width="15.28515625" customWidth="1"/>
    <col min="6" max="6" width="16" customWidth="1"/>
    <col min="7" max="7" width="20.28515625" customWidth="1"/>
    <col min="8" max="8" width="16.7109375" customWidth="1"/>
    <col min="9" max="9" width="14.28515625" customWidth="1"/>
  </cols>
  <sheetData>
    <row r="1" spans="4:9" ht="15.75" thickBot="1"/>
    <row r="2" spans="4:9">
      <c r="D2" s="223" t="s">
        <v>127</v>
      </c>
      <c r="E2" s="224"/>
      <c r="F2" s="225"/>
      <c r="G2" s="223" t="s">
        <v>128</v>
      </c>
      <c r="H2" s="224"/>
      <c r="I2" s="225"/>
    </row>
    <row r="3" spans="4:9">
      <c r="D3" s="192" t="s">
        <v>130</v>
      </c>
      <c r="E3" s="193" t="s">
        <v>261</v>
      </c>
      <c r="F3" s="194" t="s">
        <v>355</v>
      </c>
      <c r="G3" s="192" t="s">
        <v>130</v>
      </c>
      <c r="H3" s="193" t="s">
        <v>261</v>
      </c>
      <c r="I3" s="194" t="s">
        <v>355</v>
      </c>
    </row>
    <row r="4" spans="4:9">
      <c r="D4" s="195">
        <v>2138.84</v>
      </c>
      <c r="E4" s="25" t="s">
        <v>267</v>
      </c>
      <c r="F4" s="196">
        <v>244369</v>
      </c>
      <c r="G4" s="195">
        <v>2081.5100000000002</v>
      </c>
      <c r="H4" s="25" t="s">
        <v>307</v>
      </c>
      <c r="I4" s="196">
        <v>238594</v>
      </c>
    </row>
    <row r="5" spans="4:9">
      <c r="D5" s="195">
        <v>2142.1</v>
      </c>
      <c r="E5" s="25" t="s">
        <v>288</v>
      </c>
      <c r="F5" s="196">
        <v>244369</v>
      </c>
      <c r="G5" s="195">
        <v>2081.81</v>
      </c>
      <c r="H5" s="25" t="s">
        <v>310</v>
      </c>
      <c r="I5" s="196">
        <v>238594</v>
      </c>
    </row>
    <row r="6" spans="4:9" ht="15.75" thickBot="1">
      <c r="D6" s="197">
        <v>2143.6</v>
      </c>
      <c r="E6" s="198" t="s">
        <v>294</v>
      </c>
      <c r="F6" s="199">
        <v>244369</v>
      </c>
      <c r="G6" s="197">
        <v>2081.94</v>
      </c>
      <c r="H6" s="198" t="s">
        <v>311</v>
      </c>
      <c r="I6" s="199">
        <v>238594</v>
      </c>
    </row>
    <row r="7" spans="4:9" ht="15.75" thickBot="1">
      <c r="D7" s="226" t="s">
        <v>363</v>
      </c>
      <c r="E7" s="227"/>
      <c r="F7" s="227"/>
      <c r="G7" s="227"/>
      <c r="H7" s="227"/>
      <c r="I7" s="228"/>
    </row>
  </sheetData>
  <mergeCells count="3">
    <mergeCell ref="D2:F2"/>
    <mergeCell ref="G2:I2"/>
    <mergeCell ref="D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XRF</vt:lpstr>
      <vt:lpstr>Pyrolysis</vt:lpstr>
      <vt:lpstr>New_XRD</vt:lpstr>
      <vt:lpstr>New_GC-FID</vt:lpstr>
      <vt:lpstr>New_Isotopes</vt:lpstr>
      <vt:lpstr>New_EOM</vt:lpstr>
      <vt:lpstr>New_SEM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jackw_000</cp:lastModifiedBy>
  <dcterms:created xsi:type="dcterms:W3CDTF">2020-02-24T16:05:08Z</dcterms:created>
  <dcterms:modified xsi:type="dcterms:W3CDTF">2020-04-07T12:03:02Z</dcterms:modified>
</cp:coreProperties>
</file>