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Zander/Dropbox/Digital Civics/CSC8609 - Project/"/>
    </mc:Choice>
  </mc:AlternateContent>
  <bookViews>
    <workbookView xWindow="0" yWindow="460" windowWidth="25600" windowHeight="14520" tabRatio="500"/>
  </bookViews>
  <sheets>
    <sheet name="result" sheetId="1" r:id="rId1"/>
  </sheets>
  <definedNames>
    <definedName name="_xlnm.Print_Area" localSheetId="0">result!$A$1:$H$98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3" i="1" l="1"/>
  <c r="C111" i="1"/>
  <c r="C112" i="1"/>
  <c r="C113" i="1"/>
  <c r="C114" i="1"/>
  <c r="C115" i="1"/>
  <c r="C116" i="1"/>
  <c r="C117" i="1"/>
  <c r="C118" i="1"/>
  <c r="C119" i="1"/>
  <c r="C110" i="1"/>
  <c r="A99" i="1"/>
  <c r="A100" i="1"/>
  <c r="A101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I46" i="1"/>
  <c r="I61" i="1"/>
  <c r="I64" i="1"/>
  <c r="I69" i="1"/>
  <c r="I74" i="1"/>
  <c r="I75" i="1"/>
  <c r="I76" i="1"/>
  <c r="I80" i="1"/>
  <c r="I81" i="1"/>
  <c r="I82" i="1"/>
  <c r="I94" i="1"/>
  <c r="I96" i="1"/>
  <c r="I97" i="1"/>
  <c r="I99" i="1"/>
  <c r="H123" i="1"/>
  <c r="H116" i="1"/>
  <c r="H120" i="1"/>
  <c r="H113" i="1"/>
  <c r="H122" i="1"/>
  <c r="H117" i="1"/>
  <c r="H110" i="1"/>
  <c r="H121" i="1"/>
  <c r="H118" i="1"/>
  <c r="H111" i="1"/>
  <c r="H112" i="1"/>
  <c r="H114" i="1"/>
  <c r="H119" i="1"/>
  <c r="H115" i="1"/>
  <c r="H124" i="1"/>
  <c r="B112" i="1"/>
  <c r="B118" i="1"/>
  <c r="B114" i="1"/>
  <c r="B116" i="1"/>
  <c r="B111" i="1"/>
  <c r="B113" i="1"/>
  <c r="B115" i="1"/>
  <c r="B117" i="1"/>
  <c r="B119" i="1"/>
  <c r="B110" i="1"/>
</calcChain>
</file>

<file path=xl/sharedStrings.xml><?xml version="1.0" encoding="utf-8"?>
<sst xmlns="http://schemas.openxmlformats.org/spreadsheetml/2006/main" count="347" uniqueCount="184">
  <si>
    <t>point</t>
  </si>
  <si>
    <t>longitude</t>
  </si>
  <si>
    <t>user</t>
  </si>
  <si>
    <t>date</t>
  </si>
  <si>
    <t>lattitude</t>
  </si>
  <si>
    <t>Unknown.</t>
  </si>
  <si>
    <t>BD10D066-DB68-47E5-ACDC-6728DA98E971</t>
  </si>
  <si>
    <t>04/07/2015 12:44:43 British Summer Time</t>
  </si>
  <si>
    <t>00E6021C-53FD-4D24-BF52-AF44AD8D8589</t>
  </si>
  <si>
    <t>04/07/2015 15:52:24 British Summer Time</t>
  </si>
  <si>
    <t>E9E99A6D-A231-4C50-8D8E-AAF43AEC220F</t>
  </si>
  <si>
    <t>04/07/2015 15:52:38 British Summer Time</t>
  </si>
  <si>
    <t>EF0A1223-061F-4141-BFD1-BA40CE276E73</t>
  </si>
  <si>
    <t>04/07/2015 16:13:57 British Summer Time</t>
  </si>
  <si>
    <t>9C1287FC-8623-435E-A19B-2F904B01A950</t>
  </si>
  <si>
    <t>06/07/2015 09:25:05 British Summer Time</t>
  </si>
  <si>
    <t>C1D898B1-5366-4D5B-B4A5-D9A23D3D12D5</t>
  </si>
  <si>
    <t>06/07/2015 15:26:38 British Summer Time</t>
  </si>
  <si>
    <t>5E29E1CE-35A0-45DD-9098-2268637A9E49</t>
  </si>
  <si>
    <t>07/07/2015 08:30:08 British Summer Time</t>
  </si>
  <si>
    <t>01C2494E-1468-4444-AF91-71A011A73D06</t>
  </si>
  <si>
    <t>07/07/2015 09:13:44 British Summer Time</t>
  </si>
  <si>
    <t>3AC1B815-7AB0-46B4-BB60-1EF159EFD270</t>
  </si>
  <si>
    <t>07/07/2015 09:29:10 British Summer Time</t>
  </si>
  <si>
    <t>C6F1A286-6DE2-4132-B5B1-80EAFDD1E8A3</t>
  </si>
  <si>
    <t>07/07/2015 14:14:36 British Summer Time</t>
  </si>
  <si>
    <t>8D98C363-67EF-4322-9D9F-EADB6CCDB729</t>
  </si>
  <si>
    <t>07/07/2015 14:36:19 British Summer Time</t>
  </si>
  <si>
    <t>92324251-6F76-4043-959D-E6BCB4C276B8</t>
  </si>
  <si>
    <t>07/07/2015 17:04:59 British Summer Time</t>
  </si>
  <si>
    <t>4DC3D94B-5BC4-442C-94A0-794B841F5BFD</t>
  </si>
  <si>
    <t>08/07/2015 08:17:48 British Summer Time</t>
  </si>
  <si>
    <t>29DB60D4-A20C-483C-BF74-7B8842E919AB</t>
  </si>
  <si>
    <t>11/07/2015 17:50:42 British Summer Time</t>
  </si>
  <si>
    <t>5B1D0836-D147-4B4D-B37B-4919538F579B</t>
  </si>
  <si>
    <t>15/07/2015 16:27:28 British Summer Time</t>
  </si>
  <si>
    <t>355C489E-6FC6-487A-B8EF-8998C2632104</t>
  </si>
  <si>
    <t>17/07/2015 17:41:00 British Summer Time</t>
  </si>
  <si>
    <t>B8318C2E-CFFB-4290-A7D6-EA020031C948</t>
  </si>
  <si>
    <t>17/07/2015 23:00:17 British Summer Time</t>
  </si>
  <si>
    <t>B82FE290-EEA8-4B0D-BE6F-C123CBDF24EA</t>
  </si>
  <si>
    <t>21/07/2015 13:56:15 British Summer Time</t>
  </si>
  <si>
    <t>D14B4BCB-DAE1-4766-BC28-BD2D1DA16AED</t>
  </si>
  <si>
    <t>21/07/2015 14:07:05 British Summer Time</t>
  </si>
  <si>
    <t>E846ED16-A9B8-4647-B6EC-B27F284699D7</t>
  </si>
  <si>
    <t>21/07/2015 14:19:56 British Summer Time</t>
  </si>
  <si>
    <t>E743BF6D-9BF3-4780-A792-1C604530AA73</t>
  </si>
  <si>
    <t>22/07/2015 10:30:06 British Summer Time</t>
  </si>
  <si>
    <t>22375034-8AF7-4409-A7B8-B20022D3585C</t>
  </si>
  <si>
    <t>22/07/2015 10:50:32 British Summer Time</t>
  </si>
  <si>
    <t>33A2511D-5FB6-417A-97EC-49561EA82D8D</t>
  </si>
  <si>
    <t>22/07/2015 11:29:33 British Summer Time</t>
  </si>
  <si>
    <t>0E7BEF73-0742-46B5-98E9-22400C12F359</t>
  </si>
  <si>
    <t>22/07/2015 11:56:20 British Summer Time</t>
  </si>
  <si>
    <t>2A29D4EF-4CAA-4030-B990-3065335E672F</t>
  </si>
  <si>
    <t>22/07/2015 14:14:11 British Summer Time</t>
  </si>
  <si>
    <t>8E5EB47B-99EF-44A3-8611-40C9DFF24A63</t>
  </si>
  <si>
    <t>22/07/2015 14:26:25 British Summer Time</t>
  </si>
  <si>
    <t>45E7A9A0-CCDA-4D6B-B7AB-05F48C4BB2D0</t>
  </si>
  <si>
    <t>22/07/2015 14:45:37 British Summer Time</t>
  </si>
  <si>
    <t>860F45BD-F9AD-4C14-BEE0-04C870EEC496</t>
  </si>
  <si>
    <t>22/07/2015 14:54:48 British Summer Time</t>
  </si>
  <si>
    <t>33A91D46-E477-4AE0-90EE-DB0292397144</t>
  </si>
  <si>
    <t>23/07/2015 15:00:29 British Summer Time</t>
  </si>
  <si>
    <t>AC42F0BA-7F42-4CF5-A79A-5A79B0D5868D</t>
  </si>
  <si>
    <t>23/07/2015 15:22:25 British Summer Time</t>
  </si>
  <si>
    <t>A910D69F-3C7C-4DE8-8586-3401FBEFC09D</t>
  </si>
  <si>
    <t>23/07/2015 15:22:50 British Summer Time</t>
  </si>
  <si>
    <t>18AA3306-64C2-4F32-8455-33E45C815AE7</t>
  </si>
  <si>
    <t>23/07/2015 16:11:02 British Summer Time</t>
  </si>
  <si>
    <t>00AE95AE-4D54-47AD-8449-66D0C626A1BF</t>
  </si>
  <si>
    <t>25/07/2015 12:18:55 British Summer Time</t>
  </si>
  <si>
    <t>C30EC9E7-8108-42AE-B94F-1EAC04CD4738</t>
  </si>
  <si>
    <t>25/07/2015 12:23:38 British Summer Time</t>
  </si>
  <si>
    <t>F8D046DD-12C3-45D5-AD22-F7E3CB965E5A</t>
  </si>
  <si>
    <t>25/07/2015 18:08:37 British Summer Time</t>
  </si>
  <si>
    <t>20E928B7-4FEA-4932-8A23-0B66C4340CA0</t>
  </si>
  <si>
    <t>27/07/2015 13:23:35 British Summer Time</t>
  </si>
  <si>
    <t>18026A52-316B-4AD0-ADFA-15B4A5717D6C</t>
  </si>
  <si>
    <t>27/07/2015 13:33:15 British Summer Time</t>
  </si>
  <si>
    <t>D6B2526F-9BA4-470E-A70B-D334D8192CA0</t>
  </si>
  <si>
    <t>28/07/2015 15:14:43 British Summer Time</t>
  </si>
  <si>
    <t>D031EAE2-C017-4EF3-B0FC-71D448365376</t>
  </si>
  <si>
    <t>29/07/2015 10:32:17 British Summer Time</t>
  </si>
  <si>
    <t>9E213FC3-BAD1-4963-8814-C4B68929C4F5</t>
  </si>
  <si>
    <t>30/07/2015 12:29:39 British Summer Time</t>
  </si>
  <si>
    <t>FE9151A3-0DC6-485C-ADBD-1A3B69A2BE73</t>
  </si>
  <si>
    <t>30/07/2015 12:30:50 British Summer Time</t>
  </si>
  <si>
    <t>3A2BED7F-2400-47A8-ABEB-5492F90C4CE5</t>
  </si>
  <si>
    <t>30/07/2015 12:32:00 British Summer Time</t>
  </si>
  <si>
    <t>CB2AFA00-C0EF-46E4-86BE-B55CACFBE16E</t>
  </si>
  <si>
    <t>30/07/2015 12:32:22 British Summer Time</t>
  </si>
  <si>
    <t>9B166AB2-57B4-48DE-9756-BB6C321B595D</t>
  </si>
  <si>
    <t>30/07/2015 12:32:51 British Summer Time</t>
  </si>
  <si>
    <t>1FB12CD1-2865-4A75-9777-B28C0396F728</t>
  </si>
  <si>
    <t>30/07/2015 12:33:54 British Summer Time</t>
  </si>
  <si>
    <t>6EEC66BE-39EC-4F7E-ABDB-D479E717BDB6</t>
  </si>
  <si>
    <t>30/07/2015 12:36:03 British Summer Time</t>
  </si>
  <si>
    <t>D64B1DE2-28E9-4F0B-B010-392EB9BB3A83</t>
  </si>
  <si>
    <t>30/07/2015 12:38:03 British Summer Time</t>
  </si>
  <si>
    <t>F9FFE74C-D82A-4249-90F5-CE03F44EA51F</t>
  </si>
  <si>
    <t>30/07/2015 12:39:18 British Summer Time</t>
  </si>
  <si>
    <t>FD7C8A6C-9B65-4D08-B696-D7A4D2FBC299</t>
  </si>
  <si>
    <t>31/07/2015 15:57:03 British Summer Time</t>
  </si>
  <si>
    <t>F578AC19-2528-498D-92A1-C6C53C486D67</t>
  </si>
  <si>
    <t>01/08/2015 18:21:10 British Summer Time</t>
  </si>
  <si>
    <t>7AB60801-48D2-43ED-93B4-2EA3420BC547</t>
  </si>
  <si>
    <t>03/08/2015 09:34:39 British Summer Time</t>
  </si>
  <si>
    <t>69C89661-EE7D-468C-ADCF-95DC47E33D66</t>
  </si>
  <si>
    <t>03/08/2015 18:07:08 British Summer Time</t>
  </si>
  <si>
    <t>01459045-D75E-4972-B0DE-F20E4D1FAB6F</t>
  </si>
  <si>
    <t>03/08/2015 19:19:20 British Summer Time</t>
  </si>
  <si>
    <t>CE7FC613-1659-452E-BD69-253B7C19415F</t>
  </si>
  <si>
    <t>03/08/2015 20:28:08 British Summer Time</t>
  </si>
  <si>
    <t>C334F276-1FB7-4492-BCA3-1B6B01C70215</t>
  </si>
  <si>
    <t>05/08/2015 08:14:36 British Summer Time</t>
  </si>
  <si>
    <t>04A32162-C7A9-4F44-A957-91109155AF62</t>
  </si>
  <si>
    <t>10/08/2015 14:46:07 British Summer Time</t>
  </si>
  <si>
    <t>3ABF1653-2FD5-47AF-AD35-8911A8DA53D1</t>
  </si>
  <si>
    <t>10/08/2015 14:51:20 British Summer Time</t>
  </si>
  <si>
    <t>AEB04895-2334-45DE-9F5C-2E575CD8B310</t>
  </si>
  <si>
    <t>11/08/2015 12:03:39 British Summer Time</t>
  </si>
  <si>
    <t>AF30CD29-469C-4DA3-973B-063DD7AFA425</t>
  </si>
  <si>
    <t>12/08/2015 10:20:25 British Summer Time</t>
  </si>
  <si>
    <t>C55F0891-1844-4F81-BFAB-B6AC284D6501</t>
  </si>
  <si>
    <t>12/08/2015 15:47:40 British Summer Time</t>
  </si>
  <si>
    <t>01C7FFA3-4221-4494-9B6A-C63EC1E3244E</t>
  </si>
  <si>
    <t>12/08/2015 15:51:59 British Summer Time</t>
  </si>
  <si>
    <t>3714D3C2-170D-4047-889C-9657F5FB95E1</t>
  </si>
  <si>
    <t>12/08/2015 19:28:57 British Summer Time</t>
  </si>
  <si>
    <t>1A28B216-888F-4B17-8AF5-B2A3FACD31BA</t>
  </si>
  <si>
    <t>12/08/2015 19:29:20 British Summer Time</t>
  </si>
  <si>
    <t>6A579793-DB9D-42FF-AB9C-ADD8733CD026</t>
  </si>
  <si>
    <t>12/08/2015 21:08:23 British Summer Time</t>
  </si>
  <si>
    <t>Children</t>
  </si>
  <si>
    <t>Playground</t>
  </si>
  <si>
    <t>Adults</t>
  </si>
  <si>
    <t>Greenery</t>
  </si>
  <si>
    <t>Picnic</t>
  </si>
  <si>
    <t>None.</t>
  </si>
  <si>
    <t>Sports</t>
  </si>
  <si>
    <t>Cleaning</t>
  </si>
  <si>
    <t>Everyone</t>
  </si>
  <si>
    <t>Teenagers</t>
  </si>
  <si>
    <t>Cafe</t>
  </si>
  <si>
    <t>Seating</t>
  </si>
  <si>
    <t>People with Physical Impairments</t>
  </si>
  <si>
    <t>Toilets</t>
  </si>
  <si>
    <t>Families</t>
  </si>
  <si>
    <t>ImprovedFootpaths</t>
  </si>
  <si>
    <t>Other</t>
  </si>
  <si>
    <t>Yeah</t>
  </si>
  <si>
    <t>Interesting</t>
  </si>
  <si>
    <t>The footpath outside the Civic Centre is very bumpy for anyone in a wheelchair</t>
  </si>
  <si>
    <t>Culture</t>
  </si>
  <si>
    <t>There is always diverted traffic around this area</t>
  </si>
  <si>
    <t>Difficult to find parking round here</t>
  </si>
  <si>
    <t>It's good how are parking is still a penny a minute rather than making you stay for a set amount of time</t>
  </si>
  <si>
    <t>Station Road looks a little bit scruffy in the shopfronts</t>
  </si>
  <si>
    <t>Retail</t>
  </si>
  <si>
    <t>There are quite a lot of only use shops that could be used on Victoria Terrace</t>
  </si>
  <si>
    <t>Nice greenery on the roundabout</t>
  </si>
  <si>
    <t>Lighting</t>
  </si>
  <si>
    <t>Speak the lifts are very good</t>
  </si>
  <si>
    <t>I like some grass grass</t>
  </si>
  <si>
    <t>Comment</t>
  </si>
  <si>
    <t>What?</t>
  </si>
  <si>
    <t>Who for?</t>
  </si>
  <si>
    <t>Outdoor fitness area for workers on Cobalt to use during lunch break</t>
  </si>
  <si>
    <t>Café</t>
  </si>
  <si>
    <t>Possibly open a cafe, similar to that at Whitley Park. There could also be some more equipment at the bottom where there is some unused space</t>
  </si>
  <si>
    <t xml:space="preserve">Please cut back shrubs either side of path as they are overgrown making using the path difficult </t>
  </si>
  <si>
    <t>it would be nice to have a garden</t>
  </si>
  <si>
    <t>Unknown</t>
  </si>
  <si>
    <t>Teenages</t>
  </si>
  <si>
    <t>All</t>
  </si>
  <si>
    <t>Made with Notification</t>
  </si>
  <si>
    <t>Made without Notification</t>
  </si>
  <si>
    <t>Blank</t>
  </si>
  <si>
    <t>Greenary</t>
  </si>
  <si>
    <t>Improved Footpaths</t>
  </si>
  <si>
    <t>Playgound</t>
  </si>
  <si>
    <t>TOTAL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</si>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</sst>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000000"/>
      <name val="Arial Unicode MS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000000"/>
      <name val="Arial Unicode MS"/>
    </font>
    <font>
      <sz val="18"/>
      <color rgb="FFFBDE2D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0" fillId="2" borderId="0" xfId="0" applyFill="1"/>
    <xf numFmtId="0" fontId="2" fillId="0" borderId="1" xfId="0" applyFont="1" applyBorder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11" fontId="0" fillId="2" borderId="1" xfId="0" applyNumberFormat="1" applyFill="1" applyBorder="1"/>
    <xf numFmtId="0" fontId="3" fillId="0" borderId="1" xfId="0" applyFont="1" applyBorder="1"/>
    <xf numFmtId="0" fontId="4" fillId="0" borderId="1" xfId="0" applyFont="1" applyBorder="1"/>
    <xf numFmtId="9" fontId="3" fillId="0" borderId="1" xfId="5" applyFont="1" applyBorder="1" applyAlignment="1">
      <alignment horizontal="left"/>
    </xf>
    <xf numFmtId="9" fontId="3" fillId="0" borderId="1" xfId="5" applyFont="1" applyBorder="1"/>
    <xf numFmtId="0" fontId="8" fillId="0" borderId="1" xfId="0" applyFont="1" applyBorder="1"/>
    <xf numFmtId="9" fontId="8" fillId="0" borderId="1" xfId="5" applyFont="1" applyBorder="1" applyAlignment="1">
      <alignment horizontal="left"/>
    </xf>
    <xf numFmtId="0" fontId="3" fillId="0" borderId="1" xfId="0" applyNumberFormat="1" applyFont="1" applyBorder="1"/>
    <xf numFmtId="0" fontId="9" fillId="0" borderId="0" xfId="0" applyFont="1"/>
  </cellXfs>
  <cellStyles count="12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5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24"/>
  <sheetViews>
    <sheetView tabSelected="1" showRuler="0" topLeftCell="A75" workbookViewId="0">
      <selection activeCell="A101" sqref="A101"/>
    </sheetView>
  </sheetViews>
  <sheetFormatPr baseColWidth="10" defaultRowHeight="16" x14ac:dyDescent="0.2"/>
  <cols>
    <col min="4" max="4" width="50.83203125" customWidth="1"/>
    <col min="5" max="5" width="35.83203125" bestFit="1" customWidth="1"/>
    <col min="6" max="6" width="28.5" bestFit="1" customWidth="1"/>
    <col min="7" max="7" width="23.1640625" bestFit="1" customWidth="1"/>
    <col min="8" max="8" width="121" customWidth="1"/>
  </cols>
  <sheetData>
    <row r="1" spans="1:8" s="1" customFormat="1" x14ac:dyDescent="0.2">
      <c r="A1" s="4" t="s">
        <v>0</v>
      </c>
      <c r="B1" s="4" t="s">
        <v>4</v>
      </c>
      <c r="C1" s="4" t="s">
        <v>1</v>
      </c>
      <c r="D1" s="4" t="s">
        <v>2</v>
      </c>
      <c r="E1" s="4" t="s">
        <v>3</v>
      </c>
      <c r="F1" s="4" t="s">
        <v>167</v>
      </c>
      <c r="G1" s="4" t="s">
        <v>166</v>
      </c>
      <c r="H1" s="4" t="s">
        <v>165</v>
      </c>
    </row>
    <row r="2" spans="1:8" hidden="1" x14ac:dyDescent="0.2">
      <c r="A2" s="5"/>
      <c r="B2" s="5"/>
      <c r="C2" s="5"/>
      <c r="D2" s="5"/>
      <c r="E2" s="5"/>
      <c r="F2" s="6"/>
      <c r="G2" s="6"/>
      <c r="H2" s="5"/>
    </row>
    <row r="3" spans="1:8" hidden="1" x14ac:dyDescent="0.2">
      <c r="A3" s="5"/>
      <c r="B3" s="5"/>
      <c r="C3" s="5"/>
      <c r="D3" s="5"/>
      <c r="E3" s="5"/>
      <c r="F3" s="6"/>
      <c r="G3" s="6"/>
      <c r="H3" s="5"/>
    </row>
    <row r="4" spans="1:8" hidden="1" x14ac:dyDescent="0.2">
      <c r="A4" s="5"/>
      <c r="B4" s="5"/>
      <c r="C4" s="5"/>
      <c r="D4" s="5"/>
      <c r="E4" s="5"/>
      <c r="F4" s="6"/>
      <c r="G4" s="6"/>
      <c r="H4" s="5"/>
    </row>
    <row r="5" spans="1:8" hidden="1" x14ac:dyDescent="0.2">
      <c r="A5" s="5"/>
      <c r="B5" s="5"/>
      <c r="C5" s="5"/>
      <c r="D5" s="5"/>
      <c r="E5" s="5"/>
      <c r="F5" s="6"/>
      <c r="G5" s="6"/>
      <c r="H5" s="5"/>
    </row>
    <row r="6" spans="1:8" hidden="1" x14ac:dyDescent="0.2">
      <c r="A6" s="5"/>
      <c r="B6" s="5"/>
      <c r="C6" s="5"/>
      <c r="D6" s="5"/>
      <c r="E6" s="5"/>
      <c r="F6" s="6"/>
      <c r="G6" s="6"/>
      <c r="H6" s="5"/>
    </row>
    <row r="7" spans="1:8" hidden="1" x14ac:dyDescent="0.2">
      <c r="A7" s="5"/>
      <c r="B7" s="5"/>
      <c r="C7" s="5"/>
      <c r="D7" s="5"/>
      <c r="E7" s="5"/>
      <c r="F7" s="6"/>
      <c r="G7" s="6"/>
      <c r="H7" s="5"/>
    </row>
    <row r="8" spans="1:8" hidden="1" x14ac:dyDescent="0.2">
      <c r="A8" s="5"/>
      <c r="B8" s="5"/>
      <c r="C8" s="5"/>
      <c r="D8" s="5"/>
      <c r="E8" s="5"/>
      <c r="F8" s="6"/>
      <c r="G8" s="5"/>
      <c r="H8" s="5"/>
    </row>
    <row r="9" spans="1:8" hidden="1" x14ac:dyDescent="0.2">
      <c r="A9" s="5"/>
      <c r="B9" s="5"/>
      <c r="C9" s="5"/>
      <c r="D9" s="5"/>
      <c r="E9" s="5"/>
      <c r="F9" s="6"/>
      <c r="G9" s="6"/>
      <c r="H9" s="5"/>
    </row>
    <row r="10" spans="1:8" hidden="1" x14ac:dyDescent="0.2">
      <c r="A10" s="5"/>
      <c r="B10" s="5"/>
      <c r="C10" s="5"/>
      <c r="D10" s="5"/>
      <c r="E10" s="5"/>
      <c r="F10" s="6"/>
      <c r="G10" s="6"/>
      <c r="H10" s="5"/>
    </row>
    <row r="11" spans="1:8" hidden="1" x14ac:dyDescent="0.2">
      <c r="A11" s="5"/>
      <c r="B11" s="5"/>
      <c r="C11" s="5"/>
      <c r="D11" s="5"/>
      <c r="E11" s="5"/>
      <c r="F11" s="6"/>
      <c r="G11" s="6"/>
      <c r="H11" s="5"/>
    </row>
    <row r="12" spans="1:8" hidden="1" x14ac:dyDescent="0.2">
      <c r="A12" s="5"/>
      <c r="B12" s="5"/>
      <c r="C12" s="5"/>
      <c r="D12" s="5"/>
      <c r="E12" s="5"/>
      <c r="F12" s="6"/>
      <c r="G12" s="6"/>
      <c r="H12" s="5"/>
    </row>
    <row r="13" spans="1:8" hidden="1" x14ac:dyDescent="0.2">
      <c r="A13" s="5"/>
      <c r="B13" s="5"/>
      <c r="C13" s="5"/>
      <c r="D13" s="5"/>
      <c r="E13" s="5"/>
      <c r="F13" s="6"/>
      <c r="G13" s="6"/>
      <c r="H13" s="5"/>
    </row>
    <row r="14" spans="1:8" hidden="1" x14ac:dyDescent="0.2">
      <c r="A14" s="5"/>
      <c r="B14" s="5"/>
      <c r="C14" s="5"/>
      <c r="D14" s="5"/>
      <c r="E14" s="5"/>
      <c r="F14" s="6"/>
      <c r="G14" s="6"/>
      <c r="H14" s="5"/>
    </row>
    <row r="15" spans="1:8" hidden="1" x14ac:dyDescent="0.2">
      <c r="A15" s="5"/>
      <c r="B15" s="5"/>
      <c r="C15" s="5"/>
      <c r="D15" s="5"/>
      <c r="E15" s="5"/>
      <c r="F15" s="6"/>
      <c r="G15" s="6"/>
      <c r="H15" s="5"/>
    </row>
    <row r="16" spans="1:8" hidden="1" x14ac:dyDescent="0.2">
      <c r="A16" s="5"/>
      <c r="B16" s="5"/>
      <c r="C16" s="5"/>
      <c r="D16" s="5"/>
      <c r="E16" s="5"/>
      <c r="F16" s="6"/>
      <c r="G16" s="6"/>
      <c r="H16" s="5"/>
    </row>
    <row r="17" spans="1:9" hidden="1" x14ac:dyDescent="0.2">
      <c r="A17" s="5"/>
      <c r="B17" s="5"/>
      <c r="C17" s="5"/>
      <c r="D17" s="5"/>
      <c r="E17" s="5"/>
      <c r="F17" s="6"/>
      <c r="G17" s="5"/>
      <c r="H17" s="5"/>
    </row>
    <row r="18" spans="1:9" hidden="1" x14ac:dyDescent="0.2">
      <c r="A18" s="5"/>
      <c r="B18" s="5"/>
      <c r="C18" s="5"/>
      <c r="D18" s="5"/>
      <c r="E18" s="5"/>
      <c r="F18" s="6"/>
      <c r="G18" s="5"/>
      <c r="H18" s="5"/>
    </row>
    <row r="19" spans="1:9" hidden="1" x14ac:dyDescent="0.2">
      <c r="A19" s="5"/>
      <c r="B19" s="5"/>
      <c r="C19" s="5"/>
      <c r="D19" s="5"/>
      <c r="E19" s="5"/>
      <c r="F19" s="5"/>
      <c r="G19" s="5"/>
      <c r="H19" s="6"/>
    </row>
    <row r="20" spans="1:9" hidden="1" x14ac:dyDescent="0.2">
      <c r="A20" s="5"/>
      <c r="B20" s="5"/>
      <c r="C20" s="5"/>
      <c r="D20" s="5"/>
      <c r="E20" s="5"/>
      <c r="F20" s="6"/>
      <c r="G20" s="6"/>
      <c r="H20" s="5"/>
    </row>
    <row r="21" spans="1:9" hidden="1" x14ac:dyDescent="0.2">
      <c r="A21" s="5"/>
      <c r="B21" s="5"/>
      <c r="C21" s="5"/>
      <c r="D21" s="5"/>
      <c r="E21" s="5"/>
      <c r="F21" s="6"/>
      <c r="G21" s="6"/>
      <c r="H21" s="5"/>
    </row>
    <row r="22" spans="1:9" hidden="1" x14ac:dyDescent="0.2">
      <c r="A22" s="5"/>
      <c r="B22" s="5"/>
      <c r="C22" s="5"/>
      <c r="D22" s="5"/>
      <c r="E22" s="5"/>
      <c r="F22" s="6"/>
      <c r="G22" s="6"/>
      <c r="H22" s="5"/>
    </row>
    <row r="23" spans="1:9" hidden="1" x14ac:dyDescent="0.2">
      <c r="A23" s="5"/>
      <c r="B23" s="5"/>
      <c r="C23" s="5"/>
      <c r="D23" s="5"/>
      <c r="E23" s="5"/>
      <c r="F23" s="6"/>
      <c r="G23" s="6"/>
      <c r="H23" s="5"/>
    </row>
    <row r="24" spans="1:9" s="3" customFormat="1" hidden="1" x14ac:dyDescent="0.2">
      <c r="A24" s="7"/>
      <c r="B24" s="7"/>
      <c r="C24" s="7"/>
      <c r="D24" s="7"/>
      <c r="E24" s="7"/>
      <c r="F24" s="8"/>
      <c r="G24" s="8"/>
      <c r="H24" s="7"/>
    </row>
    <row r="25" spans="1:9" s="3" customFormat="1" hidden="1" x14ac:dyDescent="0.2">
      <c r="A25" s="7"/>
      <c r="B25" s="7"/>
      <c r="C25" s="7"/>
      <c r="D25" s="7"/>
      <c r="E25" s="7"/>
      <c r="F25" s="8"/>
      <c r="G25" s="8"/>
      <c r="H25" s="7"/>
    </row>
    <row r="26" spans="1:9" s="3" customFormat="1" hidden="1" x14ac:dyDescent="0.2">
      <c r="A26" s="7"/>
      <c r="B26" s="7"/>
      <c r="C26" s="7"/>
      <c r="D26" s="7"/>
      <c r="E26" s="7"/>
      <c r="F26" s="8"/>
      <c r="G26" s="8"/>
      <c r="H26" s="7"/>
    </row>
    <row r="27" spans="1:9" s="3" customFormat="1" hidden="1" x14ac:dyDescent="0.2">
      <c r="A27" s="7"/>
      <c r="B27" s="7"/>
      <c r="C27" s="7"/>
      <c r="D27" s="7"/>
      <c r="E27" s="7"/>
      <c r="F27" s="8"/>
      <c r="G27" s="8"/>
      <c r="H27" s="7"/>
    </row>
    <row r="28" spans="1:9" s="3" customFormat="1" hidden="1" x14ac:dyDescent="0.2">
      <c r="A28" s="7"/>
      <c r="B28" s="7"/>
      <c r="C28" s="7"/>
      <c r="D28" s="7"/>
      <c r="E28" s="7"/>
      <c r="F28" s="8"/>
      <c r="G28" s="8"/>
      <c r="H28" s="7"/>
    </row>
    <row r="29" spans="1:9" hidden="1" x14ac:dyDescent="0.2">
      <c r="A29" s="5"/>
      <c r="B29" s="5"/>
      <c r="C29" s="5"/>
      <c r="D29" s="5"/>
      <c r="E29" s="5"/>
      <c r="F29" s="6"/>
      <c r="G29" s="5"/>
      <c r="H29" s="5"/>
    </row>
    <row r="30" spans="1:9" s="3" customFormat="1" ht="23" x14ac:dyDescent="0.25">
      <c r="A30" s="7"/>
      <c r="B30" s="7"/>
      <c r="C30" s="7"/>
      <c r="D30" s="7"/>
      <c r="E30" s="7"/>
      <c r="F30" s="8"/>
      <c r="G30" s="8"/>
      <c r="H30" s="7"/>
      <c r="I30" s="17"/>
    </row>
    <row r="31" spans="1:9" s="3" customFormat="1" ht="23" x14ac:dyDescent="0.25">
      <c r="A31" s="7"/>
      <c r="B31" s="7"/>
      <c r="C31" s="7"/>
      <c r="D31" s="7"/>
      <c r="E31" s="7"/>
      <c r="F31" s="8"/>
      <c r="G31" s="8"/>
      <c r="H31" s="7"/>
      <c r="I31" s="17"/>
    </row>
    <row r="32" spans="1:9" s="3" customFormat="1" x14ac:dyDescent="0.2">
      <c r="A32" s="7"/>
      <c r="B32" s="7"/>
      <c r="C32" s="7"/>
      <c r="D32" s="7"/>
      <c r="E32" s="7"/>
      <c r="F32" s="8"/>
      <c r="G32" s="8"/>
      <c r="H32" s="7"/>
    </row>
    <row r="33" spans="1:9" s="3" customFormat="1" x14ac:dyDescent="0.2">
      <c r="A33" s="7"/>
      <c r="B33" s="7"/>
      <c r="C33" s="7"/>
      <c r="D33" s="7"/>
      <c r="E33" s="7"/>
      <c r="F33" s="8"/>
      <c r="G33" s="8"/>
      <c r="H33" s="7"/>
    </row>
    <row r="34" spans="1:9" s="3" customFormat="1" x14ac:dyDescent="0.2">
      <c r="A34" s="7"/>
      <c r="B34" s="7"/>
      <c r="C34" s="7"/>
      <c r="D34" s="7"/>
      <c r="E34" s="7"/>
      <c r="F34" s="8"/>
      <c r="G34" s="7"/>
      <c r="H34" s="7"/>
    </row>
    <row r="35" spans="1:9" s="3" customFormat="1" x14ac:dyDescent="0.2">
      <c r="A35" s="7" t="s">
        <v>5</v>
      </c>
      <c r="B35" s="7">
        <v>54.988587442836703</v>
      </c>
      <c r="C35" s="7">
        <v>-1.59223252907543</v>
      </c>
      <c r="D35" s="7" t="s">
        <v>6</v>
      </c>
      <c r="E35" s="7" t="s">
        <v>7</v>
      </c>
      <c r="F35" s="8" t="s">
        <v>142</v>
      </c>
      <c r="G35" s="8" t="s">
        <v>147</v>
      </c>
      <c r="H35" s="7"/>
    </row>
    <row r="36" spans="1:9" s="3" customFormat="1" ht="23" x14ac:dyDescent="0.25">
      <c r="A36" s="7" t="s">
        <v>5</v>
      </c>
      <c r="B36" s="7">
        <v>55.047161321654599</v>
      </c>
      <c r="C36" s="7">
        <v>-1.4480477652520301</v>
      </c>
      <c r="D36" s="9" t="s">
        <v>8</v>
      </c>
      <c r="E36" s="7" t="s">
        <v>9</v>
      </c>
      <c r="F36" s="8" t="s">
        <v>142</v>
      </c>
      <c r="G36" s="8" t="s">
        <v>150</v>
      </c>
      <c r="H36" s="7" t="s">
        <v>151</v>
      </c>
      <c r="I36" s="17"/>
    </row>
    <row r="37" spans="1:9" s="3" customFormat="1" ht="23" x14ac:dyDescent="0.25">
      <c r="A37" s="7" t="s">
        <v>5</v>
      </c>
      <c r="B37" s="7">
        <v>55.047082649595097</v>
      </c>
      <c r="C37" s="7">
        <v>-1.4475795719786</v>
      </c>
      <c r="D37" s="7" t="s">
        <v>10</v>
      </c>
      <c r="E37" s="7" t="s">
        <v>11</v>
      </c>
      <c r="F37" s="8" t="s">
        <v>142</v>
      </c>
      <c r="G37" s="8" t="s">
        <v>150</v>
      </c>
      <c r="H37" s="7" t="s">
        <v>152</v>
      </c>
      <c r="I37" s="17"/>
    </row>
    <row r="38" spans="1:9" s="3" customFormat="1" x14ac:dyDescent="0.2">
      <c r="A38" s="7" t="s">
        <v>5</v>
      </c>
      <c r="B38" s="7">
        <v>55.0462638633838</v>
      </c>
      <c r="C38" s="7">
        <v>-1.44711999222771</v>
      </c>
      <c r="D38" s="7" t="s">
        <v>12</v>
      </c>
      <c r="E38" s="7" t="s">
        <v>13</v>
      </c>
      <c r="F38" s="8" t="s">
        <v>5</v>
      </c>
      <c r="G38" s="7" t="s">
        <v>183</v>
      </c>
      <c r="H38" s="7"/>
    </row>
    <row r="39" spans="1:9" x14ac:dyDescent="0.2">
      <c r="A39" s="5">
        <v>15</v>
      </c>
      <c r="B39" s="5">
        <v>54.9795997795229</v>
      </c>
      <c r="C39" s="5">
        <v>-1.60966269672066</v>
      </c>
      <c r="D39" s="5" t="s">
        <v>14</v>
      </c>
      <c r="E39" s="5" t="s">
        <v>15</v>
      </c>
      <c r="F39" s="6" t="s">
        <v>142</v>
      </c>
      <c r="G39" s="6" t="s">
        <v>137</v>
      </c>
      <c r="H39" s="5"/>
    </row>
    <row r="40" spans="1:9" x14ac:dyDescent="0.2">
      <c r="A40" s="5">
        <v>15</v>
      </c>
      <c r="B40" s="5">
        <v>54.977862378633503</v>
      </c>
      <c r="C40" s="5">
        <v>-1.6111980099245999</v>
      </c>
      <c r="D40" s="5" t="s">
        <v>16</v>
      </c>
      <c r="E40" s="5" t="s">
        <v>17</v>
      </c>
      <c r="F40" s="6" t="s">
        <v>142</v>
      </c>
      <c r="G40" s="6" t="s">
        <v>138</v>
      </c>
      <c r="H40" s="5"/>
    </row>
    <row r="41" spans="1:9" s="3" customFormat="1" x14ac:dyDescent="0.2">
      <c r="A41" s="7" t="s">
        <v>5</v>
      </c>
      <c r="B41" s="7">
        <v>54.9649983268909</v>
      </c>
      <c r="C41" s="7">
        <v>-1.6083310863431599</v>
      </c>
      <c r="D41" s="7" t="s">
        <v>18</v>
      </c>
      <c r="E41" s="7" t="s">
        <v>19</v>
      </c>
      <c r="F41" s="8" t="s">
        <v>142</v>
      </c>
      <c r="G41" s="8" t="s">
        <v>141</v>
      </c>
      <c r="H41" s="7"/>
    </row>
    <row r="42" spans="1:9" x14ac:dyDescent="0.2">
      <c r="A42" s="5">
        <v>17</v>
      </c>
      <c r="B42" s="5">
        <v>54.966750405779997</v>
      </c>
      <c r="C42" s="5">
        <v>-1.60793837160021</v>
      </c>
      <c r="D42" s="5" t="s">
        <v>20</v>
      </c>
      <c r="E42" s="5" t="s">
        <v>21</v>
      </c>
      <c r="F42" s="6" t="s">
        <v>142</v>
      </c>
      <c r="G42" s="6" t="s">
        <v>141</v>
      </c>
      <c r="H42" s="5"/>
    </row>
    <row r="43" spans="1:9" x14ac:dyDescent="0.2">
      <c r="A43" s="5">
        <v>15</v>
      </c>
      <c r="B43" s="5">
        <v>54.977740882947003</v>
      </c>
      <c r="C43" s="5">
        <v>-1.6135105770096301</v>
      </c>
      <c r="D43" s="5" t="s">
        <v>22</v>
      </c>
      <c r="E43" s="5" t="s">
        <v>23</v>
      </c>
      <c r="F43" s="6" t="s">
        <v>142</v>
      </c>
      <c r="G43" s="6" t="s">
        <v>149</v>
      </c>
      <c r="H43" s="5"/>
    </row>
    <row r="44" spans="1:9" s="3" customFormat="1" x14ac:dyDescent="0.2">
      <c r="A44" s="7" t="s">
        <v>5</v>
      </c>
      <c r="B44" s="7">
        <v>55.024300636774797</v>
      </c>
      <c r="C44" s="7">
        <v>-1.5120360720916699</v>
      </c>
      <c r="D44" s="7" t="s">
        <v>24</v>
      </c>
      <c r="E44" s="7" t="s">
        <v>25</v>
      </c>
      <c r="F44" s="8" t="s">
        <v>5</v>
      </c>
      <c r="G44" s="7" t="s">
        <v>183</v>
      </c>
      <c r="H44" s="7"/>
    </row>
    <row r="45" spans="1:9" x14ac:dyDescent="0.2">
      <c r="A45" s="5">
        <v>11</v>
      </c>
      <c r="B45" s="5">
        <v>55.020447074104602</v>
      </c>
      <c r="C45" s="5">
        <v>-1.5048241953794099</v>
      </c>
      <c r="D45" s="5" t="s">
        <v>26</v>
      </c>
      <c r="E45" s="5" t="s">
        <v>27</v>
      </c>
      <c r="F45" s="6" t="s">
        <v>136</v>
      </c>
      <c r="G45" s="6" t="s">
        <v>147</v>
      </c>
      <c r="H45" s="5"/>
    </row>
    <row r="46" spans="1:9" ht="23" x14ac:dyDescent="0.25">
      <c r="A46" s="5">
        <v>15</v>
      </c>
      <c r="B46" s="5">
        <v>54.9792257862198</v>
      </c>
      <c r="C46" s="5">
        <v>-1.6128912027924001</v>
      </c>
      <c r="D46" s="5" t="s">
        <v>28</v>
      </c>
      <c r="E46" s="5" t="s">
        <v>29</v>
      </c>
      <c r="F46" s="6" t="s">
        <v>146</v>
      </c>
      <c r="G46" s="6" t="s">
        <v>149</v>
      </c>
      <c r="H46" s="5" t="s">
        <v>153</v>
      </c>
      <c r="I46" s="17">
        <f>LEN(H46)-LEN(SUBSTITUTE(H46," ",""))+1</f>
        <v>14</v>
      </c>
    </row>
    <row r="47" spans="1:9" s="3" customFormat="1" x14ac:dyDescent="0.2">
      <c r="A47" s="7" t="s">
        <v>5</v>
      </c>
      <c r="B47" s="7">
        <v>54.974943925677699</v>
      </c>
      <c r="C47" s="7">
        <v>-1.62326593883486</v>
      </c>
      <c r="D47" s="7" t="s">
        <v>30</v>
      </c>
      <c r="E47" s="7" t="s">
        <v>31</v>
      </c>
      <c r="F47" s="8" t="s">
        <v>5</v>
      </c>
      <c r="G47" s="7" t="s">
        <v>183</v>
      </c>
      <c r="H47" s="7"/>
    </row>
    <row r="48" spans="1:9" s="3" customFormat="1" x14ac:dyDescent="0.2">
      <c r="A48" s="7" t="s">
        <v>5</v>
      </c>
      <c r="B48" s="7">
        <v>54.968122276773798</v>
      </c>
      <c r="C48" s="7">
        <v>-1.6065731796784499</v>
      </c>
      <c r="D48" s="7" t="s">
        <v>32</v>
      </c>
      <c r="E48" s="7" t="s">
        <v>33</v>
      </c>
      <c r="F48" s="8" t="s">
        <v>142</v>
      </c>
      <c r="G48" s="8" t="s">
        <v>141</v>
      </c>
      <c r="H48" s="7"/>
    </row>
    <row r="49" spans="1:9" s="3" customFormat="1" x14ac:dyDescent="0.2">
      <c r="A49" s="7" t="s">
        <v>5</v>
      </c>
      <c r="B49" s="7">
        <v>55.022876702546</v>
      </c>
      <c r="C49" s="7">
        <v>-1.5095851744506901</v>
      </c>
      <c r="D49" s="7" t="s">
        <v>34</v>
      </c>
      <c r="E49" s="7" t="s">
        <v>35</v>
      </c>
      <c r="F49" s="8" t="s">
        <v>143</v>
      </c>
      <c r="G49" s="8" t="s">
        <v>137</v>
      </c>
      <c r="H49" s="7"/>
    </row>
    <row r="50" spans="1:9" s="3" customFormat="1" x14ac:dyDescent="0.2">
      <c r="A50" s="7" t="s">
        <v>5</v>
      </c>
      <c r="B50" s="7">
        <v>54.981723535259299</v>
      </c>
      <c r="C50" s="7">
        <v>-1.6122828298862999</v>
      </c>
      <c r="D50" s="7" t="s">
        <v>36</v>
      </c>
      <c r="E50" s="7" t="s">
        <v>37</v>
      </c>
      <c r="F50" s="8" t="s">
        <v>5</v>
      </c>
      <c r="G50" s="7" t="s">
        <v>183</v>
      </c>
      <c r="H50" s="7"/>
    </row>
    <row r="51" spans="1:9" s="3" customFormat="1" x14ac:dyDescent="0.2">
      <c r="A51" s="7" t="s">
        <v>5</v>
      </c>
      <c r="B51" s="7">
        <v>52.6358589090718</v>
      </c>
      <c r="C51" s="7">
        <v>-1.13842270911062</v>
      </c>
      <c r="D51" s="7" t="s">
        <v>38</v>
      </c>
      <c r="E51" s="7" t="s">
        <v>39</v>
      </c>
      <c r="F51" s="8" t="s">
        <v>134</v>
      </c>
      <c r="G51" s="8" t="s">
        <v>154</v>
      </c>
      <c r="H51" s="7"/>
    </row>
    <row r="52" spans="1:9" s="3" customFormat="1" x14ac:dyDescent="0.2">
      <c r="A52" s="7" t="s">
        <v>5</v>
      </c>
      <c r="B52" s="7">
        <v>55.022800544922298</v>
      </c>
      <c r="C52" s="7">
        <v>-1.5094710211542901</v>
      </c>
      <c r="D52" s="7" t="s">
        <v>40</v>
      </c>
      <c r="E52" s="7" t="s">
        <v>41</v>
      </c>
      <c r="F52" s="8" t="s">
        <v>143</v>
      </c>
      <c r="G52" s="8" t="s">
        <v>140</v>
      </c>
      <c r="H52" s="7"/>
    </row>
    <row r="53" spans="1:9" s="3" customFormat="1" x14ac:dyDescent="0.2">
      <c r="A53" s="7" t="s">
        <v>5</v>
      </c>
      <c r="B53" s="7">
        <v>55.028228275684398</v>
      </c>
      <c r="C53" s="7">
        <v>-1.5099830290141101</v>
      </c>
      <c r="D53" s="7" t="s">
        <v>42</v>
      </c>
      <c r="E53" s="7" t="s">
        <v>43</v>
      </c>
      <c r="F53" s="8" t="s">
        <v>143</v>
      </c>
      <c r="G53" s="8" t="s">
        <v>140</v>
      </c>
      <c r="H53" s="7"/>
    </row>
    <row r="54" spans="1:9" s="3" customFormat="1" x14ac:dyDescent="0.2">
      <c r="A54" s="7" t="s">
        <v>5</v>
      </c>
      <c r="B54" s="7">
        <v>55.039822915620199</v>
      </c>
      <c r="C54" s="7">
        <v>-1.5549575351193099</v>
      </c>
      <c r="D54" s="7" t="s">
        <v>44</v>
      </c>
      <c r="E54" s="7" t="s">
        <v>45</v>
      </c>
      <c r="F54" s="8" t="s">
        <v>142</v>
      </c>
      <c r="G54" s="8" t="s">
        <v>137</v>
      </c>
      <c r="H54" s="7"/>
    </row>
    <row r="55" spans="1:9" x14ac:dyDescent="0.2">
      <c r="A55" s="5">
        <v>13</v>
      </c>
      <c r="B55" s="5">
        <v>55.047910069166697</v>
      </c>
      <c r="C55" s="5">
        <v>-1.4468473289175301</v>
      </c>
      <c r="D55" s="5" t="s">
        <v>46</v>
      </c>
      <c r="E55" s="5" t="s">
        <v>47</v>
      </c>
      <c r="F55" s="6" t="s">
        <v>5</v>
      </c>
      <c r="G55" s="7" t="s">
        <v>183</v>
      </c>
      <c r="H55" s="5"/>
    </row>
    <row r="56" spans="1:9" x14ac:dyDescent="0.2">
      <c r="A56" s="5">
        <v>24</v>
      </c>
      <c r="B56" s="5">
        <v>55.0500770425936</v>
      </c>
      <c r="C56" s="5">
        <v>-1.45354027860002</v>
      </c>
      <c r="D56" s="5" t="s">
        <v>48</v>
      </c>
      <c r="E56" s="5" t="s">
        <v>49</v>
      </c>
      <c r="F56" s="6" t="s">
        <v>5</v>
      </c>
      <c r="G56" s="7" t="s">
        <v>183</v>
      </c>
      <c r="H56" s="5"/>
    </row>
    <row r="57" spans="1:9" s="3" customFormat="1" x14ac:dyDescent="0.2">
      <c r="A57" s="7" t="s">
        <v>5</v>
      </c>
      <c r="B57" s="7">
        <v>55.048437793790399</v>
      </c>
      <c r="C57" s="7">
        <v>-1.4518125168992599</v>
      </c>
      <c r="D57" s="7" t="s">
        <v>50</v>
      </c>
      <c r="E57" s="7" t="s">
        <v>51</v>
      </c>
      <c r="F57" s="8" t="s">
        <v>5</v>
      </c>
      <c r="G57" s="7" t="s">
        <v>183</v>
      </c>
      <c r="H57" s="7"/>
    </row>
    <row r="58" spans="1:9" x14ac:dyDescent="0.2">
      <c r="A58" s="5">
        <v>24</v>
      </c>
      <c r="B58" s="5">
        <v>55.048509165695897</v>
      </c>
      <c r="C58" s="5">
        <v>-1.4517608005567</v>
      </c>
      <c r="D58" s="5" t="s">
        <v>52</v>
      </c>
      <c r="E58" s="5" t="s">
        <v>53</v>
      </c>
      <c r="F58" s="6" t="s">
        <v>5</v>
      </c>
      <c r="G58" s="7" t="s">
        <v>183</v>
      </c>
      <c r="H58" s="5"/>
    </row>
    <row r="59" spans="1:9" s="3" customFormat="1" x14ac:dyDescent="0.2">
      <c r="A59" s="7" t="s">
        <v>5</v>
      </c>
      <c r="B59" s="7">
        <v>55.039711478217498</v>
      </c>
      <c r="C59" s="7">
        <v>-1.4522902853800399</v>
      </c>
      <c r="D59" s="7" t="s">
        <v>54</v>
      </c>
      <c r="E59" s="7" t="s">
        <v>55</v>
      </c>
      <c r="F59" s="8" t="s">
        <v>5</v>
      </c>
      <c r="G59" s="7" t="s">
        <v>183</v>
      </c>
      <c r="H59" s="7"/>
    </row>
    <row r="60" spans="1:9" x14ac:dyDescent="0.2">
      <c r="A60" s="5">
        <v>27</v>
      </c>
      <c r="B60" s="5">
        <v>55.042894925041999</v>
      </c>
      <c r="C60" s="5">
        <v>-1.4573979657156899</v>
      </c>
      <c r="D60" s="5" t="s">
        <v>56</v>
      </c>
      <c r="E60" s="5" t="s">
        <v>57</v>
      </c>
      <c r="F60" s="6" t="s">
        <v>5</v>
      </c>
      <c r="G60" s="7" t="s">
        <v>183</v>
      </c>
      <c r="H60" s="5"/>
    </row>
    <row r="61" spans="1:9" s="3" customFormat="1" ht="23" x14ac:dyDescent="0.25">
      <c r="A61" s="7" t="s">
        <v>5</v>
      </c>
      <c r="B61" s="7">
        <v>55.043721213056699</v>
      </c>
      <c r="C61" s="7">
        <v>-1.4790666941567101</v>
      </c>
      <c r="D61" s="7" t="s">
        <v>58</v>
      </c>
      <c r="E61" s="7" t="s">
        <v>59</v>
      </c>
      <c r="F61" s="8" t="s">
        <v>142</v>
      </c>
      <c r="G61" s="8" t="s">
        <v>137</v>
      </c>
      <c r="H61" s="7" t="s">
        <v>171</v>
      </c>
      <c r="I61" s="17">
        <f>LEN(H61)-LEN(SUBSTITUTE(H61," ",""))+1</f>
        <v>18</v>
      </c>
    </row>
    <row r="62" spans="1:9" s="3" customFormat="1" x14ac:dyDescent="0.2">
      <c r="A62" s="7" t="s">
        <v>5</v>
      </c>
      <c r="B62" s="7">
        <v>55.044649718380498</v>
      </c>
      <c r="C62" s="7">
        <v>-1.49223608896275</v>
      </c>
      <c r="D62" s="7" t="s">
        <v>60</v>
      </c>
      <c r="E62" s="7" t="s">
        <v>61</v>
      </c>
      <c r="F62" s="8" t="s">
        <v>142</v>
      </c>
      <c r="G62" s="8" t="s">
        <v>137</v>
      </c>
      <c r="H62" s="7"/>
    </row>
    <row r="63" spans="1:9" x14ac:dyDescent="0.2">
      <c r="A63" s="5">
        <v>14</v>
      </c>
      <c r="B63" s="5">
        <v>55.025274488194803</v>
      </c>
      <c r="C63" s="5">
        <v>-1.5097410231842701</v>
      </c>
      <c r="D63" s="5" t="s">
        <v>62</v>
      </c>
      <c r="E63" s="5" t="s">
        <v>63</v>
      </c>
      <c r="F63" s="6" t="s">
        <v>148</v>
      </c>
      <c r="G63" s="6" t="s">
        <v>135</v>
      </c>
      <c r="H63" s="5"/>
    </row>
    <row r="64" spans="1:9" s="3" customFormat="1" ht="23" x14ac:dyDescent="0.25">
      <c r="A64" s="7" t="s">
        <v>5</v>
      </c>
      <c r="B64" s="7">
        <v>55.043576289950899</v>
      </c>
      <c r="C64" s="7">
        <v>-1.50096936151525</v>
      </c>
      <c r="D64" s="7" t="s">
        <v>64</v>
      </c>
      <c r="E64" s="7" t="s">
        <v>65</v>
      </c>
      <c r="F64" s="8" t="s">
        <v>148</v>
      </c>
      <c r="G64" s="8" t="s">
        <v>169</v>
      </c>
      <c r="H64" s="7" t="s">
        <v>170</v>
      </c>
      <c r="I64" s="17">
        <f>LEN(H64)-LEN(SUBSTITUTE(H64," ",""))+1</f>
        <v>26</v>
      </c>
    </row>
    <row r="65" spans="1:9" s="3" customFormat="1" x14ac:dyDescent="0.2">
      <c r="A65" s="7" t="s">
        <v>5</v>
      </c>
      <c r="B65" s="7">
        <v>55.043581863916501</v>
      </c>
      <c r="C65" s="7">
        <v>-1.5010157972588201</v>
      </c>
      <c r="D65" s="7" t="s">
        <v>66</v>
      </c>
      <c r="E65" s="7" t="s">
        <v>67</v>
      </c>
      <c r="F65" s="8" t="s">
        <v>148</v>
      </c>
      <c r="G65" s="8" t="s">
        <v>144</v>
      </c>
      <c r="H65" s="7"/>
    </row>
    <row r="66" spans="1:9" x14ac:dyDescent="0.2">
      <c r="A66" s="5">
        <v>19</v>
      </c>
      <c r="B66" s="5">
        <v>55.045586186512402</v>
      </c>
      <c r="C66" s="5">
        <v>-1.4431043900562801</v>
      </c>
      <c r="D66" s="5" t="s">
        <v>68</v>
      </c>
      <c r="E66" s="5" t="s">
        <v>69</v>
      </c>
      <c r="F66" s="6" t="s">
        <v>5</v>
      </c>
      <c r="G66" s="7" t="s">
        <v>183</v>
      </c>
      <c r="H66" s="5"/>
    </row>
    <row r="67" spans="1:9" x14ac:dyDescent="0.2">
      <c r="A67" s="5">
        <v>13</v>
      </c>
      <c r="B67" s="5">
        <v>55.047719045593396</v>
      </c>
      <c r="C67" s="5">
        <v>-1.44644265063241</v>
      </c>
      <c r="D67" s="5" t="s">
        <v>70</v>
      </c>
      <c r="E67" s="5" t="s">
        <v>71</v>
      </c>
      <c r="F67" s="6" t="s">
        <v>5</v>
      </c>
      <c r="G67" s="7" t="s">
        <v>183</v>
      </c>
      <c r="H67" s="5"/>
    </row>
    <row r="68" spans="1:9" x14ac:dyDescent="0.2">
      <c r="A68" s="5">
        <v>24</v>
      </c>
      <c r="B68" s="5">
        <v>55.050485828011297</v>
      </c>
      <c r="C68" s="5">
        <v>-1.44958896562592</v>
      </c>
      <c r="D68" s="5" t="s">
        <v>72</v>
      </c>
      <c r="E68" s="5" t="s">
        <v>73</v>
      </c>
      <c r="F68" s="6" t="s">
        <v>142</v>
      </c>
      <c r="G68" s="6" t="s">
        <v>145</v>
      </c>
      <c r="H68" s="5"/>
    </row>
    <row r="69" spans="1:9" ht="23" x14ac:dyDescent="0.25">
      <c r="A69" s="5">
        <v>11</v>
      </c>
      <c r="B69" s="5">
        <v>55.027737176526998</v>
      </c>
      <c r="C69" s="5">
        <v>-1.50604398205809</v>
      </c>
      <c r="D69" s="5" t="s">
        <v>74</v>
      </c>
      <c r="E69" s="5" t="s">
        <v>75</v>
      </c>
      <c r="F69" s="6" t="s">
        <v>136</v>
      </c>
      <c r="G69" s="6" t="s">
        <v>140</v>
      </c>
      <c r="H69" s="5" t="s">
        <v>168</v>
      </c>
      <c r="I69" s="17">
        <f>LEN(H69)-LEN(SUBSTITUTE(H69," ",""))+1</f>
        <v>12</v>
      </c>
    </row>
    <row r="70" spans="1:9" s="3" customFormat="1" x14ac:dyDescent="0.2">
      <c r="A70" s="7" t="s">
        <v>5</v>
      </c>
      <c r="B70" s="7">
        <v>55.022879791051501</v>
      </c>
      <c r="C70" s="7">
        <v>-1.5097218848738001</v>
      </c>
      <c r="D70" s="9" t="s">
        <v>76</v>
      </c>
      <c r="E70" s="7" t="s">
        <v>77</v>
      </c>
      <c r="F70" s="8" t="s">
        <v>142</v>
      </c>
      <c r="G70" s="8" t="s">
        <v>144</v>
      </c>
      <c r="H70" s="7"/>
    </row>
    <row r="71" spans="1:9" s="3" customFormat="1" x14ac:dyDescent="0.2">
      <c r="A71" s="7" t="s">
        <v>5</v>
      </c>
      <c r="B71" s="7">
        <v>55.022848510067298</v>
      </c>
      <c r="C71" s="7">
        <v>-1.50948509011899</v>
      </c>
      <c r="D71" s="7" t="s">
        <v>78</v>
      </c>
      <c r="E71" s="7" t="s">
        <v>79</v>
      </c>
      <c r="F71" s="8" t="s">
        <v>136</v>
      </c>
      <c r="G71" s="8" t="s">
        <v>137</v>
      </c>
      <c r="H71" s="7"/>
    </row>
    <row r="72" spans="1:9" s="3" customFormat="1" x14ac:dyDescent="0.2">
      <c r="A72" s="7" t="s">
        <v>5</v>
      </c>
      <c r="B72" s="7">
        <v>54.9799384818104</v>
      </c>
      <c r="C72" s="7">
        <v>-1.6096239606268199</v>
      </c>
      <c r="D72" s="7" t="s">
        <v>80</v>
      </c>
      <c r="E72" s="7" t="s">
        <v>81</v>
      </c>
      <c r="F72" s="8" t="s">
        <v>142</v>
      </c>
      <c r="G72" s="8" t="s">
        <v>141</v>
      </c>
      <c r="H72" s="7"/>
    </row>
    <row r="73" spans="1:9" s="3" customFormat="1" x14ac:dyDescent="0.2">
      <c r="A73" s="7" t="s">
        <v>5</v>
      </c>
      <c r="B73" s="7">
        <v>55.022738920575897</v>
      </c>
      <c r="C73" s="7">
        <v>-1.50937330909213</v>
      </c>
      <c r="D73" s="7" t="s">
        <v>82</v>
      </c>
      <c r="E73" s="7" t="s">
        <v>83</v>
      </c>
      <c r="F73" s="8" t="s">
        <v>142</v>
      </c>
      <c r="G73" s="8" t="s">
        <v>141</v>
      </c>
      <c r="H73" s="7"/>
    </row>
    <row r="74" spans="1:9" s="3" customFormat="1" ht="23" x14ac:dyDescent="0.25">
      <c r="A74" s="7" t="s">
        <v>5</v>
      </c>
      <c r="B74" s="7">
        <v>55.041352870683603</v>
      </c>
      <c r="C74" s="7">
        <v>-1.44223809547838</v>
      </c>
      <c r="D74" s="7" t="s">
        <v>84</v>
      </c>
      <c r="E74" s="7" t="s">
        <v>85</v>
      </c>
      <c r="F74" s="8" t="s">
        <v>136</v>
      </c>
      <c r="G74" s="8" t="s">
        <v>150</v>
      </c>
      <c r="H74" s="7" t="s">
        <v>155</v>
      </c>
      <c r="I74" s="17">
        <f>LEN(H74)-LEN(SUBSTITUTE(H74," ",""))+1</f>
        <v>8</v>
      </c>
    </row>
    <row r="75" spans="1:9" s="3" customFormat="1" ht="23" x14ac:dyDescent="0.25">
      <c r="A75" s="7" t="s">
        <v>5</v>
      </c>
      <c r="B75" s="7">
        <v>55.041311441137402</v>
      </c>
      <c r="C75" s="7">
        <v>-1.4422528882278101</v>
      </c>
      <c r="D75" s="7" t="s">
        <v>86</v>
      </c>
      <c r="E75" s="7" t="s">
        <v>87</v>
      </c>
      <c r="F75" s="8" t="s">
        <v>142</v>
      </c>
      <c r="G75" s="8" t="s">
        <v>150</v>
      </c>
      <c r="H75" s="7" t="s">
        <v>156</v>
      </c>
      <c r="I75" s="17">
        <f>LEN(H75)-LEN(SUBSTITUTE(H75," ",""))+1</f>
        <v>6</v>
      </c>
    </row>
    <row r="76" spans="1:9" s="3" customFormat="1" ht="23" x14ac:dyDescent="0.25">
      <c r="A76" s="7" t="s">
        <v>5</v>
      </c>
      <c r="B76" s="7">
        <v>55.041329562715198</v>
      </c>
      <c r="C76" s="7">
        <v>-1.4422977156950501</v>
      </c>
      <c r="D76" s="7" t="s">
        <v>88</v>
      </c>
      <c r="E76" s="7" t="s">
        <v>89</v>
      </c>
      <c r="F76" s="8" t="s">
        <v>142</v>
      </c>
      <c r="G76" s="8" t="s">
        <v>150</v>
      </c>
      <c r="H76" s="7" t="s">
        <v>157</v>
      </c>
      <c r="I76" s="17">
        <f>LEN(H76)-LEN(SUBSTITUTE(H76," ",""))+1</f>
        <v>22</v>
      </c>
    </row>
    <row r="77" spans="1:9" s="3" customFormat="1" x14ac:dyDescent="0.2">
      <c r="A77" s="7" t="s">
        <v>5</v>
      </c>
      <c r="B77" s="7">
        <v>55.041576745039798</v>
      </c>
      <c r="C77" s="7">
        <v>-1.4422301575554899</v>
      </c>
      <c r="D77" s="7" t="s">
        <v>90</v>
      </c>
      <c r="E77" s="7" t="s">
        <v>91</v>
      </c>
      <c r="F77" s="8" t="s">
        <v>142</v>
      </c>
      <c r="G77" s="8" t="s">
        <v>150</v>
      </c>
      <c r="H77" s="7"/>
    </row>
    <row r="78" spans="1:9" s="3" customFormat="1" x14ac:dyDescent="0.2">
      <c r="A78" s="7" t="s">
        <v>5</v>
      </c>
      <c r="B78" s="7">
        <v>55.041808740577501</v>
      </c>
      <c r="C78" s="7">
        <v>-1.4426149598656299</v>
      </c>
      <c r="D78" s="7" t="s">
        <v>92</v>
      </c>
      <c r="E78" s="7" t="s">
        <v>93</v>
      </c>
      <c r="F78" s="8" t="s">
        <v>142</v>
      </c>
      <c r="G78" s="8" t="s">
        <v>137</v>
      </c>
      <c r="H78" s="7"/>
    </row>
    <row r="79" spans="1:9" s="3" customFormat="1" x14ac:dyDescent="0.2">
      <c r="A79" s="7" t="s">
        <v>5</v>
      </c>
      <c r="B79" s="7">
        <v>55.041878520431403</v>
      </c>
      <c r="C79" s="7">
        <v>-1.44257781953899</v>
      </c>
      <c r="D79" s="7" t="s">
        <v>94</v>
      </c>
      <c r="E79" s="7" t="s">
        <v>95</v>
      </c>
      <c r="F79" s="8" t="s">
        <v>5</v>
      </c>
      <c r="G79" s="7" t="s">
        <v>183</v>
      </c>
      <c r="H79" s="7"/>
    </row>
    <row r="80" spans="1:9" s="3" customFormat="1" ht="23" x14ac:dyDescent="0.25">
      <c r="A80" s="7" t="s">
        <v>5</v>
      </c>
      <c r="B80" s="7">
        <v>55.041191848046097</v>
      </c>
      <c r="C80" s="7">
        <v>-1.44230769015983</v>
      </c>
      <c r="D80" s="7" t="s">
        <v>96</v>
      </c>
      <c r="E80" s="7" t="s">
        <v>97</v>
      </c>
      <c r="F80" s="8" t="s">
        <v>142</v>
      </c>
      <c r="G80" s="8" t="s">
        <v>150</v>
      </c>
      <c r="H80" s="7" t="s">
        <v>158</v>
      </c>
      <c r="I80" s="17">
        <f>LEN(H80)-LEN(SUBSTITUTE(H80," ",""))+1</f>
        <v>10</v>
      </c>
    </row>
    <row r="81" spans="1:9" s="3" customFormat="1" ht="23" x14ac:dyDescent="0.25">
      <c r="A81" s="7" t="s">
        <v>5</v>
      </c>
      <c r="B81" s="7">
        <v>55.042142355865799</v>
      </c>
      <c r="C81" s="7">
        <v>-1.4441533852382</v>
      </c>
      <c r="D81" s="7" t="s">
        <v>98</v>
      </c>
      <c r="E81" s="7" t="s">
        <v>99</v>
      </c>
      <c r="F81" s="8" t="s">
        <v>142</v>
      </c>
      <c r="G81" s="8" t="s">
        <v>159</v>
      </c>
      <c r="H81" s="7" t="s">
        <v>160</v>
      </c>
      <c r="I81" s="17">
        <f>LEN(H81)-LEN(SUBSTITUTE(H81," ",""))+1</f>
        <v>16</v>
      </c>
    </row>
    <row r="82" spans="1:9" s="3" customFormat="1" ht="23" x14ac:dyDescent="0.25">
      <c r="A82" s="7" t="s">
        <v>5</v>
      </c>
      <c r="B82" s="7">
        <v>55.039218417496002</v>
      </c>
      <c r="C82" s="7">
        <v>-1.4462333787378101</v>
      </c>
      <c r="D82" s="7" t="s">
        <v>100</v>
      </c>
      <c r="E82" s="7" t="s">
        <v>101</v>
      </c>
      <c r="F82" s="8" t="s">
        <v>142</v>
      </c>
      <c r="G82" s="8" t="s">
        <v>137</v>
      </c>
      <c r="H82" s="7" t="s">
        <v>161</v>
      </c>
      <c r="I82" s="17">
        <f>LEN(H82)-LEN(SUBSTITUTE(H82," ",""))+1</f>
        <v>5</v>
      </c>
    </row>
    <row r="83" spans="1:9" x14ac:dyDescent="0.2">
      <c r="A83" s="5">
        <v>29</v>
      </c>
      <c r="B83" s="5">
        <v>55.024164263965197</v>
      </c>
      <c r="C83" s="5">
        <v>-1.4584330839844899</v>
      </c>
      <c r="D83" s="5" t="s">
        <v>102</v>
      </c>
      <c r="E83" s="5" t="s">
        <v>103</v>
      </c>
      <c r="F83" s="6" t="s">
        <v>134</v>
      </c>
      <c r="G83" s="6" t="s">
        <v>140</v>
      </c>
      <c r="H83" s="5"/>
    </row>
    <row r="84" spans="1:9" s="3" customFormat="1" x14ac:dyDescent="0.2">
      <c r="A84" s="7" t="s">
        <v>5</v>
      </c>
      <c r="B84" s="7">
        <v>54.968704288438303</v>
      </c>
      <c r="C84" s="7">
        <v>-1.62126155124155</v>
      </c>
      <c r="D84" s="7" t="s">
        <v>104</v>
      </c>
      <c r="E84" s="7" t="s">
        <v>105</v>
      </c>
      <c r="F84" s="8" t="s">
        <v>5</v>
      </c>
      <c r="G84" s="7" t="s">
        <v>183</v>
      </c>
      <c r="H84" s="7"/>
    </row>
    <row r="85" spans="1:9" s="3" customFormat="1" x14ac:dyDescent="0.2">
      <c r="A85" s="7" t="s">
        <v>5</v>
      </c>
      <c r="B85" s="7">
        <v>55.000740657611701</v>
      </c>
      <c r="C85" s="7">
        <v>-1.6656184382752099</v>
      </c>
      <c r="D85" s="7" t="s">
        <v>106</v>
      </c>
      <c r="E85" s="7" t="s">
        <v>107</v>
      </c>
      <c r="F85" s="8" t="s">
        <v>5</v>
      </c>
      <c r="G85" s="7" t="s">
        <v>183</v>
      </c>
      <c r="H85" s="7"/>
    </row>
    <row r="86" spans="1:9" s="3" customFormat="1" x14ac:dyDescent="0.2">
      <c r="A86" s="7" t="s">
        <v>5</v>
      </c>
      <c r="B86" s="7">
        <v>55.015485012023703</v>
      </c>
      <c r="C86" s="7">
        <v>-1.43462978303566</v>
      </c>
      <c r="D86" s="7" t="s">
        <v>108</v>
      </c>
      <c r="E86" s="7" t="s">
        <v>109</v>
      </c>
      <c r="F86" s="8" t="s">
        <v>142</v>
      </c>
      <c r="G86" s="8" t="s">
        <v>150</v>
      </c>
      <c r="H86" s="7"/>
    </row>
    <row r="87" spans="1:9" s="3" customFormat="1" x14ac:dyDescent="0.2">
      <c r="A87" s="7" t="s">
        <v>5</v>
      </c>
      <c r="B87" s="7">
        <v>55.047354348986403</v>
      </c>
      <c r="C87" s="7">
        <v>-1.45002482459084</v>
      </c>
      <c r="D87" s="7" t="s">
        <v>110</v>
      </c>
      <c r="E87" s="7" t="s">
        <v>111</v>
      </c>
      <c r="F87" s="8" t="s">
        <v>5</v>
      </c>
      <c r="G87" s="7" t="s">
        <v>183</v>
      </c>
      <c r="H87" s="7"/>
    </row>
    <row r="88" spans="1:9" x14ac:dyDescent="0.2">
      <c r="A88" s="5">
        <v>14</v>
      </c>
      <c r="B88" s="5">
        <v>55.003739557715797</v>
      </c>
      <c r="C88" s="5">
        <v>-1.54690264407857</v>
      </c>
      <c r="D88" s="5" t="s">
        <v>112</v>
      </c>
      <c r="E88" s="5" t="s">
        <v>113</v>
      </c>
      <c r="F88" s="6" t="s">
        <v>142</v>
      </c>
      <c r="G88" s="6" t="s">
        <v>138</v>
      </c>
      <c r="H88" s="5"/>
    </row>
    <row r="89" spans="1:9" x14ac:dyDescent="0.2">
      <c r="A89" s="5">
        <v>11</v>
      </c>
      <c r="B89" s="5">
        <v>55.020424383743602</v>
      </c>
      <c r="C89" s="5">
        <v>-1.5065533015890999</v>
      </c>
      <c r="D89" s="5" t="s">
        <v>114</v>
      </c>
      <c r="E89" s="5" t="s">
        <v>115</v>
      </c>
      <c r="F89" s="6" t="s">
        <v>142</v>
      </c>
      <c r="G89" s="6" t="s">
        <v>145</v>
      </c>
      <c r="H89" s="5"/>
    </row>
    <row r="90" spans="1:9" s="3" customFormat="1" x14ac:dyDescent="0.2">
      <c r="A90" s="7" t="s">
        <v>5</v>
      </c>
      <c r="B90" s="7">
        <v>54.968096832795901</v>
      </c>
      <c r="C90" s="7">
        <v>-1.6080481745317601</v>
      </c>
      <c r="D90" s="7" t="s">
        <v>116</v>
      </c>
      <c r="E90" s="7" t="s">
        <v>117</v>
      </c>
      <c r="F90" s="8" t="s">
        <v>5</v>
      </c>
      <c r="G90" s="7" t="s">
        <v>183</v>
      </c>
      <c r="H90" s="7"/>
    </row>
    <row r="91" spans="1:9" x14ac:dyDescent="0.2">
      <c r="A91" s="5">
        <v>17</v>
      </c>
      <c r="B91" s="5">
        <v>54.968214179440302</v>
      </c>
      <c r="C91" s="5">
        <v>-1.6078576538726701</v>
      </c>
      <c r="D91" s="5" t="s">
        <v>118</v>
      </c>
      <c r="E91" s="5" t="s">
        <v>119</v>
      </c>
      <c r="F91" s="6" t="s">
        <v>142</v>
      </c>
      <c r="G91" s="6" t="s">
        <v>141</v>
      </c>
      <c r="H91" s="5"/>
    </row>
    <row r="92" spans="1:9" x14ac:dyDescent="0.2">
      <c r="A92" s="5">
        <v>15</v>
      </c>
      <c r="B92" s="5">
        <v>54.977773865735998</v>
      </c>
      <c r="C92" s="5">
        <v>-1.61365843378157</v>
      </c>
      <c r="D92" s="5" t="s">
        <v>120</v>
      </c>
      <c r="E92" s="5" t="s">
        <v>121</v>
      </c>
      <c r="F92" s="6" t="s">
        <v>142</v>
      </c>
      <c r="G92" s="6" t="s">
        <v>162</v>
      </c>
      <c r="H92" s="5"/>
    </row>
    <row r="93" spans="1:9" x14ac:dyDescent="0.2">
      <c r="A93" s="5">
        <v>14</v>
      </c>
      <c r="B93" s="5">
        <v>55.026094317976401</v>
      </c>
      <c r="C93" s="5">
        <v>-1.50990577192131</v>
      </c>
      <c r="D93" s="5" t="s">
        <v>122</v>
      </c>
      <c r="E93" s="5" t="s">
        <v>123</v>
      </c>
      <c r="F93" s="6" t="s">
        <v>136</v>
      </c>
      <c r="G93" s="6" t="s">
        <v>138</v>
      </c>
      <c r="H93" s="5"/>
    </row>
    <row r="94" spans="1:9" s="3" customFormat="1" ht="23" x14ac:dyDescent="0.25">
      <c r="A94" s="7" t="s">
        <v>5</v>
      </c>
      <c r="B94" s="7">
        <v>54.979992806962599</v>
      </c>
      <c r="C94" s="7">
        <v>-1.6097455937430301</v>
      </c>
      <c r="D94" s="7" t="s">
        <v>124</v>
      </c>
      <c r="E94" s="7" t="s">
        <v>125</v>
      </c>
      <c r="F94" s="8" t="s">
        <v>146</v>
      </c>
      <c r="G94" s="8" t="s">
        <v>150</v>
      </c>
      <c r="H94" s="7" t="s">
        <v>163</v>
      </c>
      <c r="I94" s="17">
        <f>LEN(H94)-LEN(SUBSTITUTE(H94," ",""))+1</f>
        <v>6</v>
      </c>
    </row>
    <row r="95" spans="1:9" x14ac:dyDescent="0.2">
      <c r="A95" s="5">
        <v>15</v>
      </c>
      <c r="B95" s="5">
        <v>54.9799718941142</v>
      </c>
      <c r="C95" s="5">
        <v>-1.6098016686752501</v>
      </c>
      <c r="D95" s="5" t="s">
        <v>126</v>
      </c>
      <c r="E95" s="5" t="s">
        <v>127</v>
      </c>
      <c r="F95" s="6" t="s">
        <v>5</v>
      </c>
      <c r="G95" s="7" t="s">
        <v>183</v>
      </c>
      <c r="H95" s="5"/>
    </row>
    <row r="96" spans="1:9" s="3" customFormat="1" ht="23" x14ac:dyDescent="0.25">
      <c r="A96" s="7" t="s">
        <v>5</v>
      </c>
      <c r="B96" s="7">
        <v>54.979911831231597</v>
      </c>
      <c r="C96" s="7">
        <v>-1.60974792564615</v>
      </c>
      <c r="D96" s="7" t="s">
        <v>128</v>
      </c>
      <c r="E96" s="7" t="s">
        <v>129</v>
      </c>
      <c r="F96" s="8" t="s">
        <v>142</v>
      </c>
      <c r="G96" s="8" t="s">
        <v>137</v>
      </c>
      <c r="H96" s="7" t="s">
        <v>164</v>
      </c>
      <c r="I96" s="17">
        <f>LEN(H96)-LEN(SUBSTITUTE(H96," ",""))+1</f>
        <v>5</v>
      </c>
    </row>
    <row r="97" spans="1:9" s="3" customFormat="1" ht="23" x14ac:dyDescent="0.25">
      <c r="A97" s="7" t="s">
        <v>5</v>
      </c>
      <c r="B97" s="7">
        <v>54.979933672635802</v>
      </c>
      <c r="C97" s="7">
        <v>-1.6110799089089101</v>
      </c>
      <c r="D97" s="7" t="s">
        <v>130</v>
      </c>
      <c r="E97" s="7" t="s">
        <v>131</v>
      </c>
      <c r="F97" s="8" t="s">
        <v>142</v>
      </c>
      <c r="G97" s="8" t="s">
        <v>137</v>
      </c>
      <c r="H97" s="7" t="s">
        <v>172</v>
      </c>
      <c r="I97" s="17">
        <f>LEN(H97)-LEN(SUBSTITUTE(H97," ",""))+1</f>
        <v>8</v>
      </c>
    </row>
    <row r="98" spans="1:9" s="3" customFormat="1" x14ac:dyDescent="0.2">
      <c r="A98" s="7" t="s">
        <v>5</v>
      </c>
      <c r="B98" s="7">
        <v>54.9790736956435</v>
      </c>
      <c r="C98" s="7">
        <v>-1.6007671423827601</v>
      </c>
      <c r="D98" s="7" t="s">
        <v>132</v>
      </c>
      <c r="E98" s="7" t="s">
        <v>133</v>
      </c>
      <c r="F98" s="8" t="s">
        <v>134</v>
      </c>
      <c r="G98" s="8" t="s">
        <v>138</v>
      </c>
      <c r="H98" s="7"/>
    </row>
    <row r="99" spans="1:9" s="2" customFormat="1" ht="28" x14ac:dyDescent="0.35">
      <c r="A99" s="10">
        <f>COUNTIF(A2:A98,"Unknown.")</f>
        <v>42</v>
      </c>
      <c r="B99" s="11"/>
      <c r="C99" s="11" t="s">
        <v>177</v>
      </c>
      <c r="D99" s="11"/>
      <c r="E99" s="11"/>
      <c r="H99" s="17"/>
      <c r="I99" s="2">
        <f>AVERAGE(I30:I98)</f>
        <v>12</v>
      </c>
    </row>
    <row r="100" spans="1:9" ht="31" customHeight="1" x14ac:dyDescent="0.35">
      <c r="A100" s="10">
        <f>(COUNTA(A3:A99,"*"))-A99</f>
        <v>24</v>
      </c>
      <c r="B100" s="5"/>
      <c r="C100" s="11" t="s">
        <v>176</v>
      </c>
      <c r="D100" s="5"/>
      <c r="E100" s="5"/>
      <c r="H100" s="5"/>
    </row>
    <row r="101" spans="1:9" x14ac:dyDescent="0.2">
      <c r="A101" s="5">
        <f>SUM(A99:A100)</f>
        <v>66</v>
      </c>
      <c r="B101" s="5"/>
      <c r="C101" s="5"/>
      <c r="D101" s="5"/>
      <c r="E101" s="5"/>
      <c r="H101" s="5"/>
    </row>
    <row r="102" spans="1:9" x14ac:dyDescent="0.2">
      <c r="A102" s="5"/>
      <c r="B102" s="5"/>
      <c r="C102" s="5"/>
      <c r="D102" s="5"/>
      <c r="E102" s="5"/>
      <c r="H102" s="5"/>
    </row>
    <row r="103" spans="1:9" x14ac:dyDescent="0.2">
      <c r="A103" s="5"/>
      <c r="B103" s="5"/>
      <c r="C103" s="5"/>
      <c r="D103" s="5"/>
      <c r="E103" s="5"/>
      <c r="H103" s="5"/>
    </row>
    <row r="104" spans="1:9" x14ac:dyDescent="0.2">
      <c r="A104" s="5"/>
      <c r="B104" s="5"/>
      <c r="C104" s="5"/>
      <c r="D104" s="5"/>
      <c r="E104" s="5"/>
      <c r="H104" s="5"/>
    </row>
    <row r="105" spans="1:9" x14ac:dyDescent="0.2">
      <c r="A105" s="5"/>
      <c r="B105" s="5"/>
      <c r="C105" s="5"/>
      <c r="D105" s="5"/>
      <c r="E105" s="5"/>
      <c r="H105" s="5"/>
    </row>
    <row r="106" spans="1:9" x14ac:dyDescent="0.2">
      <c r="A106" s="5"/>
      <c r="B106" s="5"/>
      <c r="C106" s="5"/>
      <c r="D106" s="5"/>
      <c r="E106" s="5"/>
      <c r="H106" s="5"/>
    </row>
    <row r="107" spans="1:9" x14ac:dyDescent="0.2">
      <c r="A107" s="5"/>
      <c r="B107" s="5"/>
      <c r="C107" s="5"/>
      <c r="D107" s="5"/>
      <c r="E107" s="5"/>
      <c r="H107" s="5"/>
    </row>
    <row r="110" spans="1:9" ht="28" x14ac:dyDescent="0.35">
      <c r="B110" s="13">
        <f>C110/C110</f>
        <v>1</v>
      </c>
      <c r="C110" s="16">
        <f>69-19</f>
        <v>50</v>
      </c>
      <c r="D110" s="10" t="s">
        <v>175</v>
      </c>
      <c r="F110" s="10" t="s">
        <v>162</v>
      </c>
      <c r="G110" s="10">
        <f>COUNTIF(G1:G97,"Lighting")</f>
        <v>1</v>
      </c>
      <c r="H110" s="12">
        <f>G110/G124</f>
        <v>2.2222222222222223E-2</v>
      </c>
    </row>
    <row r="111" spans="1:9" ht="28" x14ac:dyDescent="0.35">
      <c r="B111" s="13">
        <f>C111/C110</f>
        <v>0.6</v>
      </c>
      <c r="C111" s="10">
        <f>COUNTIF(F2:F98,"Everyone")</f>
        <v>30</v>
      </c>
      <c r="D111" s="10" t="s">
        <v>142</v>
      </c>
      <c r="F111" s="10" t="s">
        <v>181</v>
      </c>
      <c r="G111" s="10">
        <f>COUNTIF(G2:G98,"Playground")</f>
        <v>1</v>
      </c>
      <c r="H111" s="12">
        <f>G111/G124</f>
        <v>2.2222222222222223E-2</v>
      </c>
    </row>
    <row r="112" spans="1:9" ht="28" x14ac:dyDescent="0.35">
      <c r="B112" s="13">
        <f>C112/C110</f>
        <v>0.36</v>
      </c>
      <c r="C112" s="10">
        <f>COUNTIF(F2:F98,"Unknown.")</f>
        <v>18</v>
      </c>
      <c r="D112" s="10" t="s">
        <v>173</v>
      </c>
      <c r="F112" s="10" t="s">
        <v>159</v>
      </c>
      <c r="G112" s="10">
        <f>COUNTIF(G3:G99,"Retail")</f>
        <v>1</v>
      </c>
      <c r="H112" s="12">
        <f>G112/G124</f>
        <v>2.2222222222222223E-2</v>
      </c>
    </row>
    <row r="113" spans="2:8" ht="28" x14ac:dyDescent="0.35">
      <c r="B113" s="13">
        <f>C113/C110</f>
        <v>0.1</v>
      </c>
      <c r="C113" s="10">
        <f>COUNTIF(F2:F98,"Adults")</f>
        <v>5</v>
      </c>
      <c r="D113" s="10" t="s">
        <v>136</v>
      </c>
      <c r="F113" s="10" t="s">
        <v>154</v>
      </c>
      <c r="G113" s="10">
        <f>COUNTIF(G4:G100,"Culture")</f>
        <v>1</v>
      </c>
      <c r="H113" s="12">
        <f>G113/G124</f>
        <v>2.2222222222222223E-2</v>
      </c>
    </row>
    <row r="114" spans="2:8" ht="28" x14ac:dyDescent="0.35">
      <c r="B114" s="13">
        <f>C114/C110</f>
        <v>0.06</v>
      </c>
      <c r="C114" s="10">
        <f>COUNTIF(F2:F98,"Families")</f>
        <v>3</v>
      </c>
      <c r="D114" s="10" t="s">
        <v>148</v>
      </c>
      <c r="F114" s="10" t="s">
        <v>145</v>
      </c>
      <c r="G114" s="10">
        <f>COUNTIF(G5:G101,"Seating")</f>
        <v>2</v>
      </c>
      <c r="H114" s="12">
        <f>G114/G124</f>
        <v>4.4444444444444446E-2</v>
      </c>
    </row>
    <row r="115" spans="2:8" ht="28" x14ac:dyDescent="0.35">
      <c r="B115" s="13">
        <f>C115/C110</f>
        <v>0.06</v>
      </c>
      <c r="C115" s="10">
        <f>COUNTIF(F2:F98,"Teenagers")</f>
        <v>3</v>
      </c>
      <c r="D115" s="10" t="s">
        <v>174</v>
      </c>
      <c r="F115" s="10" t="s">
        <v>147</v>
      </c>
      <c r="G115" s="10">
        <f>COUNTIF(G5:G101,"Toilets")</f>
        <v>2</v>
      </c>
      <c r="H115" s="12">
        <f>G115/G124</f>
        <v>4.4444444444444446E-2</v>
      </c>
    </row>
    <row r="116" spans="2:8" ht="28" x14ac:dyDescent="0.35">
      <c r="B116" s="13">
        <f>C116/C110</f>
        <v>0.06</v>
      </c>
      <c r="C116" s="10">
        <f>COUNTIF(F2:F98,"Children")</f>
        <v>3</v>
      </c>
      <c r="D116" s="10" t="s">
        <v>134</v>
      </c>
      <c r="F116" s="10" t="s">
        <v>169</v>
      </c>
      <c r="G116" s="10">
        <f>COUNTIF(G7:G103,"Cafe")+COUNTIF(G7:G103,"Café")</f>
        <v>3</v>
      </c>
      <c r="H116" s="12">
        <f>G116/G124</f>
        <v>6.6666666666666666E-2</v>
      </c>
    </row>
    <row r="117" spans="2:8" ht="28" x14ac:dyDescent="0.35">
      <c r="B117" s="13">
        <f>C117/C110</f>
        <v>0.04</v>
      </c>
      <c r="C117" s="10">
        <f>COUNTIF(F2:F98,"People with Physical Impairments")</f>
        <v>2</v>
      </c>
      <c r="D117" s="10" t="s">
        <v>146</v>
      </c>
      <c r="F117" s="10" t="s">
        <v>180</v>
      </c>
      <c r="G117" s="10">
        <f>COUNTIF(G8:G104,"ImprovedFootpaths")</f>
        <v>2</v>
      </c>
      <c r="H117" s="12">
        <f>G117/G124</f>
        <v>4.4444444444444446E-2</v>
      </c>
    </row>
    <row r="118" spans="2:8" ht="28" x14ac:dyDescent="0.35">
      <c r="B118" s="13">
        <f>C118/C110</f>
        <v>0</v>
      </c>
      <c r="C118" s="10">
        <f>COUNTIF(F2:F98,"None.")</f>
        <v>0</v>
      </c>
      <c r="D118" s="10" t="s">
        <v>139</v>
      </c>
      <c r="F118" s="10" t="s">
        <v>138</v>
      </c>
      <c r="G118" s="10">
        <f>COUNTIF(G9:G105,"Picnic")</f>
        <v>4</v>
      </c>
      <c r="H118" s="12">
        <f>G118/G124</f>
        <v>8.8888888888888892E-2</v>
      </c>
    </row>
    <row r="119" spans="2:8" ht="28" x14ac:dyDescent="0.35">
      <c r="B119" s="13">
        <f>SUM(B111:B118)</f>
        <v>1.2800000000000002</v>
      </c>
      <c r="C119" s="10">
        <f>SUM(C111:C118)</f>
        <v>64</v>
      </c>
      <c r="D119" s="10"/>
      <c r="F119" s="10" t="s">
        <v>140</v>
      </c>
      <c r="G119" s="10">
        <f>COUNTIF(G10:G106,"Sports")</f>
        <v>4</v>
      </c>
      <c r="H119" s="12">
        <f>G119/G124</f>
        <v>8.8888888888888892E-2</v>
      </c>
    </row>
    <row r="120" spans="2:8" ht="28" x14ac:dyDescent="0.35">
      <c r="F120" s="10" t="s">
        <v>141</v>
      </c>
      <c r="G120" s="10">
        <f>COUNTIF(G11:G107,"Cleaning")</f>
        <v>6</v>
      </c>
      <c r="H120" s="12">
        <f>G120/G124</f>
        <v>0.13333333333333333</v>
      </c>
    </row>
    <row r="121" spans="2:8" ht="28" x14ac:dyDescent="0.35">
      <c r="F121" s="10" t="s">
        <v>150</v>
      </c>
      <c r="G121" s="10">
        <f>COUNTIF(G12:G108,"Other")</f>
        <v>9</v>
      </c>
      <c r="H121" s="12">
        <f>G121/G124</f>
        <v>0.2</v>
      </c>
    </row>
    <row r="122" spans="2:8" ht="28" x14ac:dyDescent="0.35">
      <c r="F122" s="10" t="s">
        <v>179</v>
      </c>
      <c r="G122" s="10">
        <f>COUNTIF(G13:G109,"Greenery")</f>
        <v>10</v>
      </c>
      <c r="H122" s="12">
        <f>G122/G124</f>
        <v>0.22222222222222221</v>
      </c>
    </row>
    <row r="123" spans="2:8" ht="28" x14ac:dyDescent="0.35">
      <c r="F123" s="10" t="s">
        <v>178</v>
      </c>
      <c r="G123" s="10">
        <f>COUNTIF(G14:G111,"BLANK")</f>
        <v>18</v>
      </c>
      <c r="H123" s="12">
        <f>G123/G124</f>
        <v>0.4</v>
      </c>
    </row>
    <row r="124" spans="2:8" ht="28" x14ac:dyDescent="0.35">
      <c r="F124" s="14" t="s">
        <v>182</v>
      </c>
      <c r="G124" s="14">
        <f>SUM(G110:G123)-19</f>
        <v>45</v>
      </c>
      <c r="H124" s="15">
        <f>SUM(H110:H123)</f>
        <v>1.4222222222222221</v>
      </c>
    </row>
  </sheetData>
  <sortState ref="F110:H123">
    <sortCondition ref="G110:G123"/>
  </sortState>
  <phoneticPr fontId="7" type="noConversion"/>
  <pageMargins left="0.7" right="0.7" top="0.75" bottom="0.75" header="0.3" footer="0.3"/>
  <pageSetup paperSize="8" scale="5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2015-09-11T12:45:08Z</cp:lastPrinted>
  <dcterms:created xsi:type="dcterms:W3CDTF">2015-08-13T10:59:53Z</dcterms:created>
  <dcterms:modified xsi:type="dcterms:W3CDTF">2015-09-19T16:51:20Z</dcterms:modified>
</cp:coreProperties>
</file>