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2008" sheetId="1" r:id="rId1"/>
    <sheet name="2009" sheetId="2" r:id="rId2"/>
    <sheet name="2010" sheetId="3" r:id="rId3"/>
  </sheets>
  <definedNames>
    <definedName name="_xlnm.Print_Area" localSheetId="2">'2010'!$A$3:$F$30</definedName>
  </definedNames>
  <calcPr fullCalcOnLoad="1"/>
</workbook>
</file>

<file path=xl/sharedStrings.xml><?xml version="1.0" encoding="utf-8"?>
<sst xmlns="http://schemas.openxmlformats.org/spreadsheetml/2006/main" count="150" uniqueCount="53">
  <si>
    <t>WASTE AT TRANSFER/TREATMENT FACILITIES:</t>
  </si>
  <si>
    <t>C&amp;D ESTIMATES:</t>
  </si>
  <si>
    <t>E ESTIMATES:</t>
  </si>
  <si>
    <t>CD&amp;E ESTIMATES:</t>
  </si>
  <si>
    <t>SEPA-based methods</t>
  </si>
  <si>
    <t>Total input into transfer/treatment/MRS</t>
  </si>
  <si>
    <t>(Chapt 17, and parts of 21, 22, 24, 26)</t>
  </si>
  <si>
    <t>Total output from transfer/treatment/MRS</t>
  </si>
  <si>
    <t>Difference (inputs-outputs):</t>
  </si>
  <si>
    <t>Note: difference in E waste is negative (more E waste sent out than received), therefore difference adjusted to zero</t>
  </si>
  <si>
    <t>WASTE AT LANDFILL SITES:</t>
  </si>
  <si>
    <t>SCTG methods</t>
  </si>
  <si>
    <t xml:space="preserve">Total sent to landfill </t>
  </si>
  <si>
    <t>Chapter 19 waste sent to landfill (from known CD activities)</t>
  </si>
  <si>
    <t>Chapter 19 waste sent to landfill (not known whether from CD activities)</t>
  </si>
  <si>
    <t xml:space="preserve">*if the total waste sent to transfer/treatment = </t>
  </si>
  <si>
    <t>Assumed proportion of A9 that is from CDE activities (from A9)*</t>
  </si>
  <si>
    <t xml:space="preserve">if C&amp;D waste sent to transfer/treatment = </t>
  </si>
  <si>
    <t>Total Chapter 19 C&amp;D waste sent to landfill</t>
  </si>
  <si>
    <t>then x% of waste sent to transfer/treatment is C&amp;D waste =</t>
  </si>
  <si>
    <t>Total landfilled:</t>
  </si>
  <si>
    <r>
      <t xml:space="preserve">EXEMPTIONS </t>
    </r>
    <r>
      <rPr>
        <sz val="10"/>
        <color indexed="8"/>
        <rFont val="Calibri"/>
        <family val="2"/>
      </rPr>
      <t>(</t>
    </r>
    <r>
      <rPr>
        <sz val="10"/>
        <color indexed="8"/>
        <rFont val="Calibri"/>
        <family val="2"/>
      </rPr>
      <t>includes Para 19 &amp; 9 - U1 exemptions, Standard Permits and CL:AIRE introduced later)</t>
    </r>
    <r>
      <rPr>
        <b/>
        <sz val="10"/>
        <color indexed="8"/>
        <rFont val="Calibri"/>
        <family val="2"/>
      </rPr>
      <t>:</t>
    </r>
  </si>
  <si>
    <r>
      <t>WRAP 2008 survey data</t>
    </r>
    <r>
      <rPr>
        <sz val="10"/>
        <color indexed="8"/>
        <rFont val="Calibri"/>
        <family val="2"/>
      </rPr>
      <t xml:space="preserve"> (taken direct from survey)</t>
    </r>
  </si>
  <si>
    <t>Total exemptions:</t>
  </si>
  <si>
    <t>All exemptions likely to be soil &amp; stones (E waste)</t>
  </si>
  <si>
    <t>AGGREGATE PRODUCED:</t>
  </si>
  <si>
    <t>MPA 2008 data</t>
  </si>
  <si>
    <r>
      <t xml:space="preserve">MPA estimates of recycled agg produced from </t>
    </r>
    <r>
      <rPr>
        <u val="single"/>
        <sz val="10"/>
        <color indexed="8"/>
        <rFont val="Calibri"/>
        <family val="2"/>
      </rPr>
      <t>C&amp;D sector</t>
    </r>
  </si>
  <si>
    <t>N/A</t>
  </si>
  <si>
    <t>MPA figure (- includes very little soil &amp; stones from excavation)</t>
  </si>
  <si>
    <r>
      <t xml:space="preserve">Estimates of recycled soils produced from </t>
    </r>
    <r>
      <rPr>
        <u val="single"/>
        <sz val="10"/>
        <color indexed="8"/>
        <rFont val="Calibri"/>
        <family val="2"/>
      </rPr>
      <t>E sector</t>
    </r>
  </si>
  <si>
    <t>Recycled/screened soils estimated based on ratio of recycled agg : recycled soils (from WRAP 2008 survey)</t>
  </si>
  <si>
    <t>MPA estimates of total recycled agg:</t>
  </si>
  <si>
    <t>Note: C&amp;D tonnage appears high as much of this is processed and often reused on site, but as it had had some form of treatment prior to use, it has been counted as waste here</t>
  </si>
  <si>
    <t>TOTAL ARISINGS:</t>
  </si>
  <si>
    <t xml:space="preserve">C&amp;D to waste transfer/treatment = </t>
  </si>
  <si>
    <t>C&amp;D to landfill =</t>
  </si>
  <si>
    <t xml:space="preserve">C&amp;D to exempt sites = </t>
  </si>
  <si>
    <t xml:space="preserve">C&amp;D aggregate = </t>
  </si>
  <si>
    <t xml:space="preserve">TOTAL C&amp;D WASTE ARISINGS = </t>
  </si>
  <si>
    <t>tonnes</t>
  </si>
  <si>
    <r>
      <t xml:space="preserve">EXEMPTIONS </t>
    </r>
    <r>
      <rPr>
        <sz val="10"/>
        <color indexed="8"/>
        <rFont val="Calibri"/>
        <family val="2"/>
      </rPr>
      <t>(should include Para 19 &amp; 9, U1 exemptions, Standard Permits and CL:AIRE)</t>
    </r>
    <r>
      <rPr>
        <b/>
        <sz val="10"/>
        <color indexed="8"/>
        <rFont val="Calibri"/>
        <family val="2"/>
      </rPr>
      <t>:</t>
    </r>
  </si>
  <si>
    <r>
      <t>WRAP 2008 survey data</t>
    </r>
    <r>
      <rPr>
        <sz val="10"/>
        <color indexed="8"/>
        <rFont val="Calibri"/>
        <family val="2"/>
      </rPr>
      <t xml:space="preserve"> (adjusted by change in construction output)</t>
    </r>
  </si>
  <si>
    <t>MPA 2009 data</t>
  </si>
  <si>
    <t xml:space="preserve">*if the total waste sent to transfer/treatment/MRS = </t>
  </si>
  <si>
    <t xml:space="preserve">if C&amp;D waste sent to transfer/treatment/MRS = </t>
  </si>
  <si>
    <r>
      <t xml:space="preserve">MPA 2009 data </t>
    </r>
    <r>
      <rPr>
        <i/>
        <sz val="9"/>
        <color indexed="8"/>
        <rFont val="Calibri"/>
        <family val="2"/>
      </rPr>
      <t>(thought to be very little change between 2009 and 2010)</t>
    </r>
  </si>
  <si>
    <t>Construction, Demolition and Excavation waste generation estimate: England, 2008</t>
  </si>
  <si>
    <t>Construction, Demolition and Excavation waste generation estimate: England, 2009</t>
  </si>
  <si>
    <t>Construction, Demolition and Excavation waste generation estimate: England, 2010</t>
  </si>
  <si>
    <t>Notes:</t>
  </si>
  <si>
    <t>For more detail on this estimation methodology, see the methodology document available from this link:</t>
  </si>
  <si>
    <t>http://www.defra.gov.uk/statistics/environment/waste/wrfg09-condem/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</si>
</sst>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s>
  <fonts count="85">
    <font>
      <sz val="10"/>
      <color theme="1"/>
      <name val="Arial"/>
      <family val="2"/>
    </font>
    <font>
      <sz val="10"/>
      <color indexed="8"/>
      <name val="Arial"/>
      <family val="2"/>
    </font>
    <font>
      <i/>
      <sz val="10"/>
      <color indexed="8"/>
      <name val="Calibri"/>
      <family val="2"/>
    </font>
    <font>
      <sz val="10"/>
      <color indexed="8"/>
      <name val="Calibri"/>
      <family val="2"/>
    </font>
    <font>
      <b/>
      <sz val="10"/>
      <color indexed="8"/>
      <name val="Calibri"/>
      <family val="2"/>
    </font>
    <font>
      <u val="single"/>
      <sz val="10"/>
      <color indexed="8"/>
      <name val="Calibri"/>
      <family val="2"/>
    </font>
    <font>
      <b/>
      <u val="single"/>
      <sz val="14"/>
      <color indexed="8"/>
      <name val="Calibri"/>
      <family val="2"/>
    </font>
    <font>
      <b/>
      <u val="single"/>
      <sz val="14"/>
      <color indexed="60"/>
      <name val="Calibri"/>
      <family val="2"/>
    </font>
    <font>
      <i/>
      <u val="single"/>
      <sz val="10"/>
      <color indexed="8"/>
      <name val="Calibri"/>
      <family val="2"/>
    </font>
    <font>
      <sz val="10"/>
      <color indexed="60"/>
      <name val="Calibri"/>
      <family val="2"/>
    </font>
    <font>
      <b/>
      <i/>
      <sz val="10"/>
      <color indexed="8"/>
      <name val="Calibri"/>
      <family val="2"/>
    </font>
    <font>
      <b/>
      <i/>
      <sz val="10"/>
      <color indexed="60"/>
      <name val="Calibri"/>
      <family val="2"/>
    </font>
    <font>
      <b/>
      <sz val="10"/>
      <color indexed="60"/>
      <name val="Calibri"/>
      <family val="2"/>
    </font>
    <font>
      <sz val="10"/>
      <name val="Calibri"/>
      <family val="2"/>
    </font>
    <font>
      <b/>
      <i/>
      <sz val="10"/>
      <name val="Calibri"/>
      <family val="2"/>
    </font>
    <font>
      <sz val="11"/>
      <color indexed="60"/>
      <name val="Calibri"/>
      <family val="2"/>
    </font>
    <font>
      <i/>
      <sz val="10"/>
      <name val="Calibri"/>
      <family val="2"/>
    </font>
    <font>
      <b/>
      <i/>
      <sz val="14"/>
      <color indexed="8"/>
      <name val="Calibri"/>
      <family val="2"/>
    </font>
    <font>
      <b/>
      <i/>
      <sz val="14"/>
      <color indexed="60"/>
      <name val="Calibri"/>
      <family val="2"/>
    </font>
    <font>
      <sz val="10"/>
      <name val="Arial"/>
      <family val="2"/>
    </font>
    <font>
      <i/>
      <sz val="9"/>
      <color indexed="8"/>
      <name val="Calibri"/>
      <family val="2"/>
    </font>
    <font>
      <sz val="10"/>
      <name val="Courier"/>
      <family val="3"/>
    </font>
    <font>
      <b/>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2"/>
      <color indexed="8"/>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14"/>
      <color indexed="49"/>
      <name val="Calibri"/>
      <family val="2"/>
    </font>
    <font>
      <sz val="10"/>
      <color indexed="49"/>
      <name val="Calibri"/>
      <family val="2"/>
    </font>
    <font>
      <b/>
      <i/>
      <sz val="10"/>
      <color indexed="49"/>
      <name val="Calibri"/>
      <family val="2"/>
    </font>
    <font>
      <b/>
      <sz val="10"/>
      <color indexed="49"/>
      <name val="Calibri"/>
      <family val="2"/>
    </font>
    <font>
      <i/>
      <sz val="10"/>
      <color indexed="49"/>
      <name val="Calibri"/>
      <family val="2"/>
    </font>
    <font>
      <b/>
      <i/>
      <sz val="14"/>
      <color indexed="4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Calibri"/>
      <family val="2"/>
    </font>
    <font>
      <b/>
      <u val="single"/>
      <sz val="14"/>
      <color theme="1"/>
      <name val="Calibri"/>
      <family val="2"/>
    </font>
    <font>
      <b/>
      <u val="single"/>
      <sz val="14"/>
      <color theme="9" tint="-0.4999699890613556"/>
      <name val="Calibri"/>
      <family val="2"/>
    </font>
    <font>
      <b/>
      <u val="single"/>
      <sz val="14"/>
      <color theme="8" tint="-0.24997000396251678"/>
      <name val="Calibri"/>
      <family val="2"/>
    </font>
    <font>
      <sz val="10"/>
      <color theme="1"/>
      <name val="Calibri"/>
      <family val="2"/>
    </font>
    <font>
      <sz val="10"/>
      <color theme="9" tint="-0.4999699890613556"/>
      <name val="Calibri"/>
      <family val="2"/>
    </font>
    <font>
      <sz val="10"/>
      <color theme="8" tint="-0.24997000396251678"/>
      <name val="Calibri"/>
      <family val="2"/>
    </font>
    <font>
      <i/>
      <sz val="10"/>
      <color theme="1"/>
      <name val="Calibri"/>
      <family val="2"/>
    </font>
    <font>
      <b/>
      <i/>
      <sz val="10"/>
      <color theme="1"/>
      <name val="Calibri"/>
      <family val="2"/>
    </font>
    <font>
      <b/>
      <i/>
      <sz val="10"/>
      <color theme="9" tint="-0.4999699890613556"/>
      <name val="Calibri"/>
      <family val="2"/>
    </font>
    <font>
      <b/>
      <i/>
      <sz val="10"/>
      <color theme="8" tint="-0.24997000396251678"/>
      <name val="Calibri"/>
      <family val="2"/>
    </font>
    <font>
      <b/>
      <sz val="10"/>
      <color theme="9" tint="-0.4999699890613556"/>
      <name val="Calibri"/>
      <family val="2"/>
    </font>
    <font>
      <b/>
      <sz val="10"/>
      <color theme="8" tint="-0.24997000396251678"/>
      <name val="Calibri"/>
      <family val="2"/>
    </font>
    <font>
      <i/>
      <sz val="10"/>
      <color theme="8" tint="-0.24997000396251678"/>
      <name val="Calibri"/>
      <family val="2"/>
    </font>
    <font>
      <sz val="11"/>
      <color theme="9" tint="-0.4999699890613556"/>
      <name val="Calibri"/>
      <family val="2"/>
    </font>
    <font>
      <b/>
      <i/>
      <sz val="14"/>
      <color theme="1"/>
      <name val="Calibri"/>
      <family val="2"/>
    </font>
    <font>
      <b/>
      <i/>
      <sz val="14"/>
      <color theme="9" tint="-0.4999699890613556"/>
      <name val="Calibri"/>
      <family val="2"/>
    </font>
    <font>
      <b/>
      <i/>
      <sz val="14"/>
      <color theme="8" tint="-0.24997000396251678"/>
      <name val="Calibri"/>
      <family val="2"/>
    </font>
    <font>
      <i/>
      <u val="single"/>
      <sz val="10"/>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tint="-0.0999400019645690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protection/>
    </xf>
    <xf numFmtId="37" fontId="21" fillId="0" borderId="0">
      <alignment/>
      <protection/>
    </xf>
    <xf numFmtId="0" fontId="19" fillId="0" borderId="0">
      <alignment/>
      <protection/>
    </xf>
    <xf numFmtId="0" fontId="19" fillId="0" borderId="0">
      <alignment/>
      <protection/>
    </xf>
    <xf numFmtId="0" fontId="1" fillId="0" borderId="0">
      <alignment/>
      <protection/>
    </xf>
    <xf numFmtId="37" fontId="21" fillId="0" borderId="0">
      <alignment/>
      <protection/>
    </xf>
    <xf numFmtId="0" fontId="1" fillId="0" borderId="0">
      <alignment/>
      <protection/>
    </xf>
    <xf numFmtId="37" fontId="21" fillId="0" borderId="0">
      <alignment/>
      <protection/>
    </xf>
    <xf numFmtId="0" fontId="1" fillId="0" borderId="0">
      <alignment/>
      <protection/>
    </xf>
    <xf numFmtId="0" fontId="19"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6">
    <xf numFmtId="0" fontId="0" fillId="0" borderId="0" xfId="0" applyAlignment="1">
      <alignment/>
    </xf>
    <xf numFmtId="0" fontId="65" fillId="7" borderId="10" xfId="57" applyFont="1" applyFill="1" applyBorder="1">
      <alignment/>
      <protection/>
    </xf>
    <xf numFmtId="3" fontId="66" fillId="7" borderId="11" xfId="57" applyNumberFormat="1" applyFont="1" applyFill="1" applyBorder="1" applyAlignment="1">
      <alignment horizontal="center"/>
      <protection/>
    </xf>
    <xf numFmtId="3" fontId="67" fillId="7" borderId="11" xfId="57" applyNumberFormat="1" applyFont="1" applyFill="1" applyBorder="1" applyAlignment="1">
      <alignment horizontal="center"/>
      <protection/>
    </xf>
    <xf numFmtId="0" fontId="68" fillId="7" borderId="11" xfId="57" applyFont="1" applyFill="1" applyBorder="1" applyAlignment="1">
      <alignment horizontal="center"/>
      <protection/>
    </xf>
    <xf numFmtId="0" fontId="65" fillId="7" borderId="0" xfId="57" applyFont="1" applyFill="1">
      <alignment/>
      <protection/>
    </xf>
    <xf numFmtId="0" fontId="60" fillId="0" borderId="0" xfId="57">
      <alignment/>
      <protection/>
    </xf>
    <xf numFmtId="0" fontId="69" fillId="7" borderId="0" xfId="57" applyFont="1" applyFill="1">
      <alignment/>
      <protection/>
    </xf>
    <xf numFmtId="3" fontId="69" fillId="7" borderId="11" xfId="57" applyNumberFormat="1" applyFont="1" applyFill="1" applyBorder="1">
      <alignment/>
      <protection/>
    </xf>
    <xf numFmtId="3" fontId="70" fillId="7" borderId="11" xfId="57" applyNumberFormat="1" applyFont="1" applyFill="1" applyBorder="1">
      <alignment/>
      <protection/>
    </xf>
    <xf numFmtId="3" fontId="71" fillId="7" borderId="11" xfId="57" applyNumberFormat="1" applyFont="1" applyFill="1" applyBorder="1">
      <alignment/>
      <protection/>
    </xf>
    <xf numFmtId="0" fontId="72" fillId="7" borderId="12" xfId="57" applyFont="1" applyFill="1" applyBorder="1">
      <alignment/>
      <protection/>
    </xf>
    <xf numFmtId="3" fontId="73" fillId="7" borderId="10" xfId="57" applyNumberFormat="1" applyFont="1" applyFill="1" applyBorder="1">
      <alignment/>
      <protection/>
    </xf>
    <xf numFmtId="3" fontId="74" fillId="7" borderId="10" xfId="57" applyNumberFormat="1" applyFont="1" applyFill="1" applyBorder="1">
      <alignment/>
      <protection/>
    </xf>
    <xf numFmtId="3" fontId="75" fillId="7" borderId="10" xfId="57" applyNumberFormat="1" applyFont="1" applyFill="1" applyBorder="1">
      <alignment/>
      <protection/>
    </xf>
    <xf numFmtId="0" fontId="72" fillId="7" borderId="0" xfId="57" applyFont="1" applyFill="1">
      <alignment/>
      <protection/>
    </xf>
    <xf numFmtId="0" fontId="65" fillId="6" borderId="0" xfId="57" applyFont="1" applyFill="1">
      <alignment/>
      <protection/>
    </xf>
    <xf numFmtId="3" fontId="65" fillId="6" borderId="11" xfId="57" applyNumberFormat="1" applyFont="1" applyFill="1" applyBorder="1">
      <alignment/>
      <protection/>
    </xf>
    <xf numFmtId="3" fontId="76" fillId="6" borderId="11" xfId="57" applyNumberFormat="1" applyFont="1" applyFill="1" applyBorder="1">
      <alignment/>
      <protection/>
    </xf>
    <xf numFmtId="0" fontId="77" fillId="6" borderId="11" xfId="57" applyFont="1" applyFill="1" applyBorder="1">
      <alignment/>
      <protection/>
    </xf>
    <xf numFmtId="0" fontId="69" fillId="6" borderId="13" xfId="57" applyFont="1" applyFill="1" applyBorder="1">
      <alignment/>
      <protection/>
    </xf>
    <xf numFmtId="3" fontId="69" fillId="6" borderId="14" xfId="57" applyNumberFormat="1" applyFont="1" applyFill="1" applyBorder="1">
      <alignment/>
      <protection/>
    </xf>
    <xf numFmtId="3" fontId="70" fillId="6" borderId="11" xfId="57" applyNumberFormat="1" applyFont="1" applyFill="1" applyBorder="1">
      <alignment/>
      <protection/>
    </xf>
    <xf numFmtId="3" fontId="71" fillId="6" borderId="11" xfId="57" applyNumberFormat="1" applyFont="1" applyFill="1" applyBorder="1">
      <alignment/>
      <protection/>
    </xf>
    <xf numFmtId="0" fontId="69" fillId="6" borderId="0" xfId="57" applyFont="1" applyFill="1">
      <alignment/>
      <protection/>
    </xf>
    <xf numFmtId="0" fontId="71" fillId="6" borderId="11" xfId="57" applyFont="1" applyFill="1" applyBorder="1">
      <alignment/>
      <protection/>
    </xf>
    <xf numFmtId="0" fontId="69" fillId="6" borderId="15" xfId="57" applyFont="1" applyFill="1" applyBorder="1">
      <alignment/>
      <protection/>
    </xf>
    <xf numFmtId="3" fontId="69" fillId="6" borderId="11" xfId="57" applyNumberFormat="1" applyFont="1" applyFill="1" applyBorder="1">
      <alignment/>
      <protection/>
    </xf>
    <xf numFmtId="0" fontId="72" fillId="6" borderId="0" xfId="57" applyFont="1" applyFill="1">
      <alignment/>
      <protection/>
    </xf>
    <xf numFmtId="3" fontId="2" fillId="6" borderId="0" xfId="57" applyNumberFormat="1" applyFont="1" applyFill="1" applyBorder="1" applyAlignment="1">
      <alignment horizontal="right" vertical="center" wrapText="1"/>
      <protection/>
    </xf>
    <xf numFmtId="3" fontId="72" fillId="6" borderId="11" xfId="57" applyNumberFormat="1" applyFont="1" applyFill="1" applyBorder="1">
      <alignment/>
      <protection/>
    </xf>
    <xf numFmtId="0" fontId="78" fillId="6" borderId="11" xfId="57" applyFont="1" applyFill="1" applyBorder="1">
      <alignment/>
      <protection/>
    </xf>
    <xf numFmtId="3" fontId="72" fillId="6" borderId="0" xfId="57" applyNumberFormat="1" applyFont="1" applyFill="1">
      <alignment/>
      <protection/>
    </xf>
    <xf numFmtId="0" fontId="72" fillId="6" borderId="15" xfId="57" applyFont="1" applyFill="1" applyBorder="1">
      <alignment/>
      <protection/>
    </xf>
    <xf numFmtId="172" fontId="72" fillId="6" borderId="0" xfId="57" applyNumberFormat="1" applyFont="1" applyFill="1">
      <alignment/>
      <protection/>
    </xf>
    <xf numFmtId="0" fontId="72" fillId="6" borderId="12" xfId="57" applyFont="1" applyFill="1" applyBorder="1">
      <alignment/>
      <protection/>
    </xf>
    <xf numFmtId="3" fontId="73" fillId="6" borderId="10" xfId="57" applyNumberFormat="1" applyFont="1" applyFill="1" applyBorder="1">
      <alignment/>
      <protection/>
    </xf>
    <xf numFmtId="3" fontId="74" fillId="6" borderId="10" xfId="57" applyNumberFormat="1" applyFont="1" applyFill="1" applyBorder="1">
      <alignment/>
      <protection/>
    </xf>
    <xf numFmtId="3" fontId="75" fillId="6" borderId="10" xfId="57" applyNumberFormat="1" applyFont="1" applyFill="1" applyBorder="1">
      <alignment/>
      <protection/>
    </xf>
    <xf numFmtId="0" fontId="65" fillId="33" borderId="16" xfId="57" applyFont="1" applyFill="1" applyBorder="1">
      <alignment/>
      <protection/>
    </xf>
    <xf numFmtId="0" fontId="69" fillId="33" borderId="10" xfId="57" applyFont="1" applyFill="1" applyBorder="1">
      <alignment/>
      <protection/>
    </xf>
    <xf numFmtId="3" fontId="69" fillId="33" borderId="10" xfId="57" applyNumberFormat="1" applyFont="1" applyFill="1" applyBorder="1">
      <alignment/>
      <protection/>
    </xf>
    <xf numFmtId="3" fontId="73" fillId="33" borderId="10" xfId="57" applyNumberFormat="1" applyFont="1" applyFill="1" applyBorder="1">
      <alignment/>
      <protection/>
    </xf>
    <xf numFmtId="0" fontId="69" fillId="33" borderId="0" xfId="57" applyFont="1" applyFill="1">
      <alignment/>
      <protection/>
    </xf>
    <xf numFmtId="0" fontId="72" fillId="33" borderId="0" xfId="57" applyFont="1" applyFill="1">
      <alignment/>
      <protection/>
    </xf>
    <xf numFmtId="0" fontId="73" fillId="33" borderId="11" xfId="57" applyFont="1" applyFill="1" applyBorder="1" applyAlignment="1">
      <alignment horizontal="right"/>
      <protection/>
    </xf>
    <xf numFmtId="3" fontId="73" fillId="33" borderId="11" xfId="57" applyNumberFormat="1" applyFont="1" applyFill="1" applyBorder="1" applyAlignment="1">
      <alignment horizontal="right"/>
      <protection/>
    </xf>
    <xf numFmtId="3" fontId="73" fillId="33" borderId="11" xfId="57" applyNumberFormat="1" applyFont="1" applyFill="1" applyBorder="1">
      <alignment/>
      <protection/>
    </xf>
    <xf numFmtId="0" fontId="65" fillId="3" borderId="10" xfId="57" applyFont="1" applyFill="1" applyBorder="1">
      <alignment/>
      <protection/>
    </xf>
    <xf numFmtId="3" fontId="65" fillId="3" borderId="11" xfId="57" applyNumberFormat="1" applyFont="1" applyFill="1" applyBorder="1">
      <alignment/>
      <protection/>
    </xf>
    <xf numFmtId="3" fontId="76" fillId="3" borderId="11" xfId="57" applyNumberFormat="1" applyFont="1" applyFill="1" applyBorder="1">
      <alignment/>
      <protection/>
    </xf>
    <xf numFmtId="0" fontId="77" fillId="3" borderId="11" xfId="57" applyFont="1" applyFill="1" applyBorder="1">
      <alignment/>
      <protection/>
    </xf>
    <xf numFmtId="0" fontId="69" fillId="3" borderId="0" xfId="57" applyFont="1" applyFill="1" applyBorder="1">
      <alignment/>
      <protection/>
    </xf>
    <xf numFmtId="3" fontId="69" fillId="3" borderId="11" xfId="57" applyNumberFormat="1" applyFont="1" applyFill="1" applyBorder="1">
      <alignment/>
      <protection/>
    </xf>
    <xf numFmtId="49" fontId="70" fillId="3" borderId="11" xfId="57" applyNumberFormat="1" applyFont="1" applyFill="1" applyBorder="1" applyAlignment="1">
      <alignment horizontal="right"/>
      <protection/>
    </xf>
    <xf numFmtId="0" fontId="71" fillId="3" borderId="11" xfId="57" applyFont="1" applyFill="1" applyBorder="1">
      <alignment/>
      <protection/>
    </xf>
    <xf numFmtId="0" fontId="69" fillId="3" borderId="0" xfId="57" applyFont="1" applyFill="1">
      <alignment/>
      <protection/>
    </xf>
    <xf numFmtId="0" fontId="69" fillId="3" borderId="17" xfId="57" applyFont="1" applyFill="1" applyBorder="1">
      <alignment/>
      <protection/>
    </xf>
    <xf numFmtId="49" fontId="13" fillId="3" borderId="11" xfId="57" applyNumberFormat="1" applyFont="1" applyFill="1" applyBorder="1" applyAlignment="1">
      <alignment horizontal="right"/>
      <protection/>
    </xf>
    <xf numFmtId="3" fontId="79" fillId="3" borderId="0" xfId="57" applyNumberFormat="1" applyFont="1" applyFill="1">
      <alignment/>
      <protection/>
    </xf>
    <xf numFmtId="0" fontId="72" fillId="3" borderId="12" xfId="57" applyFont="1" applyFill="1" applyBorder="1">
      <alignment/>
      <protection/>
    </xf>
    <xf numFmtId="3" fontId="73" fillId="3" borderId="10" xfId="57" applyNumberFormat="1" applyFont="1" applyFill="1" applyBorder="1">
      <alignment/>
      <protection/>
    </xf>
    <xf numFmtId="3" fontId="74" fillId="3" borderId="10" xfId="57" applyNumberFormat="1" applyFont="1" applyFill="1" applyBorder="1">
      <alignment/>
      <protection/>
    </xf>
    <xf numFmtId="3" fontId="75" fillId="3" borderId="10" xfId="57" applyNumberFormat="1" applyFont="1" applyFill="1" applyBorder="1">
      <alignment/>
      <protection/>
    </xf>
    <xf numFmtId="0" fontId="65" fillId="4" borderId="10" xfId="57" applyFont="1" applyFill="1" applyBorder="1">
      <alignment/>
      <protection/>
    </xf>
    <xf numFmtId="3" fontId="69" fillId="4" borderId="10" xfId="57" applyNumberFormat="1" applyFont="1" applyFill="1" applyBorder="1">
      <alignment/>
      <protection/>
    </xf>
    <xf numFmtId="3" fontId="70" fillId="4" borderId="10" xfId="57" applyNumberFormat="1" applyFont="1" applyFill="1" applyBorder="1">
      <alignment/>
      <protection/>
    </xf>
    <xf numFmtId="0" fontId="71" fillId="4" borderId="10" xfId="57" applyFont="1" applyFill="1" applyBorder="1">
      <alignment/>
      <protection/>
    </xf>
    <xf numFmtId="0" fontId="69" fillId="4" borderId="13" xfId="57" applyFont="1" applyFill="1" applyBorder="1">
      <alignment/>
      <protection/>
    </xf>
    <xf numFmtId="3" fontId="69" fillId="4" borderId="14" xfId="57" applyNumberFormat="1" applyFont="1" applyFill="1" applyBorder="1">
      <alignment/>
      <protection/>
    </xf>
    <xf numFmtId="3" fontId="70" fillId="4" borderId="14" xfId="57" applyNumberFormat="1" applyFont="1" applyFill="1" applyBorder="1">
      <alignment/>
      <protection/>
    </xf>
    <xf numFmtId="3" fontId="71" fillId="4" borderId="14" xfId="57" applyNumberFormat="1" applyFont="1" applyFill="1" applyBorder="1">
      <alignment/>
      <protection/>
    </xf>
    <xf numFmtId="0" fontId="69" fillId="4" borderId="15" xfId="57" applyFont="1" applyFill="1" applyBorder="1">
      <alignment/>
      <protection/>
    </xf>
    <xf numFmtId="3" fontId="69" fillId="4" borderId="11" xfId="57" applyNumberFormat="1" applyFont="1" applyFill="1" applyBorder="1">
      <alignment/>
      <protection/>
    </xf>
    <xf numFmtId="3" fontId="70" fillId="4" borderId="11" xfId="57" applyNumberFormat="1" applyFont="1" applyFill="1" applyBorder="1">
      <alignment/>
      <protection/>
    </xf>
    <xf numFmtId="3" fontId="71" fillId="4" borderId="11" xfId="57" applyNumberFormat="1" applyFont="1" applyFill="1" applyBorder="1">
      <alignment/>
      <protection/>
    </xf>
    <xf numFmtId="0" fontId="69" fillId="4" borderId="0" xfId="57" applyFont="1" applyFill="1">
      <alignment/>
      <protection/>
    </xf>
    <xf numFmtId="3" fontId="69" fillId="4" borderId="11" xfId="57" applyNumberFormat="1" applyFont="1" applyFill="1" applyBorder="1" applyAlignment="1">
      <alignment horizontal="right"/>
      <protection/>
    </xf>
    <xf numFmtId="3" fontId="70" fillId="4" borderId="11" xfId="57" applyNumberFormat="1" applyFont="1" applyFill="1" applyBorder="1" applyAlignment="1">
      <alignment horizontal="right"/>
      <protection/>
    </xf>
    <xf numFmtId="0" fontId="69" fillId="4" borderId="17" xfId="57" applyFont="1" applyFill="1" applyBorder="1">
      <alignment/>
      <protection/>
    </xf>
    <xf numFmtId="0" fontId="80" fillId="4" borderId="12" xfId="57" applyFont="1" applyFill="1" applyBorder="1">
      <alignment/>
      <protection/>
    </xf>
    <xf numFmtId="3" fontId="80" fillId="4" borderId="10" xfId="57" applyNumberFormat="1" applyFont="1" applyFill="1" applyBorder="1">
      <alignment/>
      <protection/>
    </xf>
    <xf numFmtId="3" fontId="81" fillId="4" borderId="10" xfId="57" applyNumberFormat="1" applyFont="1" applyFill="1" applyBorder="1">
      <alignment/>
      <protection/>
    </xf>
    <xf numFmtId="3" fontId="82" fillId="4" borderId="10" xfId="57" applyNumberFormat="1" applyFont="1" applyFill="1" applyBorder="1">
      <alignment/>
      <protection/>
    </xf>
    <xf numFmtId="3" fontId="69" fillId="0" borderId="11" xfId="57" applyNumberFormat="1" applyFont="1" applyBorder="1" applyAlignment="1">
      <alignment horizontal="right"/>
      <protection/>
    </xf>
    <xf numFmtId="3" fontId="70" fillId="0" borderId="11" xfId="57" applyNumberFormat="1" applyFont="1" applyBorder="1" applyAlignment="1">
      <alignment horizontal="right"/>
      <protection/>
    </xf>
    <xf numFmtId="3" fontId="71" fillId="0" borderId="11" xfId="57" applyNumberFormat="1" applyFont="1" applyBorder="1" applyAlignment="1">
      <alignment horizontal="right"/>
      <protection/>
    </xf>
    <xf numFmtId="3" fontId="60" fillId="0" borderId="0" xfId="57" applyNumberFormat="1">
      <alignment/>
      <protection/>
    </xf>
    <xf numFmtId="0" fontId="3" fillId="0" borderId="0" xfId="65" applyFont="1">
      <alignment/>
      <protection/>
    </xf>
    <xf numFmtId="3" fontId="3" fillId="0" borderId="11" xfId="65" applyNumberFormat="1" applyFont="1" applyBorder="1" applyAlignment="1">
      <alignment horizontal="right"/>
      <protection/>
    </xf>
    <xf numFmtId="3" fontId="9" fillId="0" borderId="11" xfId="65" applyNumberFormat="1" applyFont="1" applyBorder="1" applyAlignment="1">
      <alignment horizontal="right"/>
      <protection/>
    </xf>
    <xf numFmtId="3" fontId="3" fillId="0" borderId="11" xfId="65" applyNumberFormat="1" applyFont="1" applyBorder="1">
      <alignment/>
      <protection/>
    </xf>
    <xf numFmtId="3" fontId="9" fillId="0" borderId="11" xfId="65" applyNumberFormat="1" applyFont="1" applyBorder="1">
      <alignment/>
      <protection/>
    </xf>
    <xf numFmtId="0" fontId="83" fillId="7" borderId="0" xfId="57" applyFont="1" applyFill="1" applyAlignment="1">
      <alignment wrapText="1"/>
      <protection/>
    </xf>
    <xf numFmtId="0" fontId="69" fillId="7" borderId="0" xfId="57" applyFont="1" applyFill="1" applyAlignment="1">
      <alignment wrapText="1"/>
      <protection/>
    </xf>
    <xf numFmtId="0" fontId="72" fillId="7" borderId="0" xfId="57" applyFont="1" applyFill="1" applyAlignment="1">
      <alignment wrapText="1"/>
      <protection/>
    </xf>
    <xf numFmtId="0" fontId="83" fillId="6" borderId="0" xfId="57" applyFont="1" applyFill="1" applyAlignment="1">
      <alignment wrapText="1"/>
      <protection/>
    </xf>
    <xf numFmtId="0" fontId="69" fillId="6" borderId="0" xfId="57" applyFont="1" applyFill="1" applyAlignment="1">
      <alignment wrapText="1"/>
      <protection/>
    </xf>
    <xf numFmtId="0" fontId="72" fillId="6" borderId="0" xfId="57" applyFont="1" applyFill="1" applyAlignment="1">
      <alignment wrapText="1"/>
      <protection/>
    </xf>
    <xf numFmtId="173" fontId="72" fillId="6" borderId="0" xfId="57" applyNumberFormat="1" applyFont="1" applyFill="1">
      <alignment/>
      <protection/>
    </xf>
    <xf numFmtId="0" fontId="72" fillId="33" borderId="10" xfId="57" applyFont="1" applyFill="1" applyBorder="1">
      <alignment/>
      <protection/>
    </xf>
    <xf numFmtId="3" fontId="70" fillId="34" borderId="10" xfId="57" applyNumberFormat="1" applyFont="1" applyFill="1" applyBorder="1">
      <alignment/>
      <protection/>
    </xf>
    <xf numFmtId="3" fontId="71" fillId="33" borderId="10" xfId="57" applyNumberFormat="1" applyFont="1" applyFill="1" applyBorder="1">
      <alignment/>
      <protection/>
    </xf>
    <xf numFmtId="3" fontId="83" fillId="33" borderId="0" xfId="57" applyNumberFormat="1" applyFont="1" applyFill="1" applyAlignment="1">
      <alignment wrapText="1"/>
      <protection/>
    </xf>
    <xf numFmtId="0" fontId="73" fillId="33" borderId="10" xfId="57" applyFont="1" applyFill="1" applyBorder="1">
      <alignment/>
      <protection/>
    </xf>
    <xf numFmtId="3" fontId="74" fillId="34" borderId="11" xfId="57" applyNumberFormat="1" applyFont="1" applyFill="1" applyBorder="1">
      <alignment/>
      <protection/>
    </xf>
    <xf numFmtId="3" fontId="75" fillId="33" borderId="11" xfId="57" applyNumberFormat="1" applyFont="1" applyFill="1" applyBorder="1">
      <alignment/>
      <protection/>
    </xf>
    <xf numFmtId="0" fontId="83" fillId="3" borderId="0" xfId="57" applyFont="1" applyFill="1" applyAlignment="1">
      <alignment wrapText="1"/>
      <protection/>
    </xf>
    <xf numFmtId="0" fontId="65" fillId="3" borderId="0" xfId="57" applyFont="1" applyFill="1">
      <alignment/>
      <protection/>
    </xf>
    <xf numFmtId="0" fontId="69" fillId="3" borderId="0" xfId="57" applyFont="1" applyFill="1" applyAlignment="1">
      <alignment wrapText="1"/>
      <protection/>
    </xf>
    <xf numFmtId="0" fontId="13" fillId="3" borderId="0" xfId="57" applyFont="1" applyFill="1" applyAlignment="1">
      <alignment wrapText="1"/>
      <protection/>
    </xf>
    <xf numFmtId="0" fontId="16" fillId="3" borderId="0" xfId="57" applyFont="1" applyFill="1" applyAlignment="1">
      <alignment wrapText="1"/>
      <protection/>
    </xf>
    <xf numFmtId="0" fontId="69" fillId="4" borderId="0" xfId="57" applyFont="1" applyFill="1" applyAlignment="1">
      <alignment wrapText="1"/>
      <protection/>
    </xf>
    <xf numFmtId="0" fontId="72" fillId="4" borderId="0" xfId="57" applyFont="1" applyFill="1" applyAlignment="1">
      <alignment wrapText="1"/>
      <protection/>
    </xf>
    <xf numFmtId="0" fontId="73" fillId="4" borderId="0" xfId="57" applyFont="1" applyFill="1">
      <alignment/>
      <protection/>
    </xf>
    <xf numFmtId="0" fontId="69" fillId="0" borderId="0" xfId="57" applyFont="1">
      <alignment/>
      <protection/>
    </xf>
    <xf numFmtId="3" fontId="69" fillId="0" borderId="11" xfId="57" applyNumberFormat="1" applyFont="1" applyBorder="1">
      <alignment/>
      <protection/>
    </xf>
    <xf numFmtId="0" fontId="71" fillId="0" borderId="11" xfId="57" applyFont="1" applyBorder="1">
      <alignment/>
      <protection/>
    </xf>
    <xf numFmtId="3" fontId="70" fillId="0" borderId="11" xfId="57" applyNumberFormat="1" applyFont="1" applyBorder="1">
      <alignment/>
      <protection/>
    </xf>
    <xf numFmtId="0" fontId="4" fillId="6" borderId="0" xfId="65" applyFont="1" applyFill="1">
      <alignment/>
      <protection/>
    </xf>
    <xf numFmtId="0" fontId="3" fillId="6" borderId="0" xfId="65" applyFont="1" applyFill="1">
      <alignment/>
      <protection/>
    </xf>
    <xf numFmtId="3" fontId="3" fillId="6" borderId="11" xfId="65" applyNumberFormat="1" applyFont="1" applyFill="1" applyBorder="1">
      <alignment/>
      <protection/>
    </xf>
    <xf numFmtId="3" fontId="9" fillId="6" borderId="11" xfId="65" applyNumberFormat="1" applyFont="1" applyFill="1" applyBorder="1">
      <alignment/>
      <protection/>
    </xf>
    <xf numFmtId="0" fontId="2" fillId="6" borderId="12" xfId="65" applyFont="1" applyFill="1" applyBorder="1">
      <alignment/>
      <protection/>
    </xf>
    <xf numFmtId="3" fontId="10" fillId="6" borderId="10" xfId="65" applyNumberFormat="1" applyFont="1" applyFill="1" applyBorder="1">
      <alignment/>
      <protection/>
    </xf>
    <xf numFmtId="3" fontId="11" fillId="6" borderId="10" xfId="65" applyNumberFormat="1" applyFont="1" applyFill="1" applyBorder="1">
      <alignment/>
      <protection/>
    </xf>
    <xf numFmtId="0" fontId="2" fillId="6" borderId="0" xfId="65" applyFont="1" applyFill="1">
      <alignment/>
      <protection/>
    </xf>
    <xf numFmtId="0" fontId="4" fillId="7" borderId="10" xfId="65" applyFont="1" applyFill="1" applyBorder="1">
      <alignment/>
      <protection/>
    </xf>
    <xf numFmtId="3" fontId="6" fillId="7" borderId="11" xfId="65" applyNumberFormat="1" applyFont="1" applyFill="1" applyBorder="1" applyAlignment="1">
      <alignment horizontal="center"/>
      <protection/>
    </xf>
    <xf numFmtId="3" fontId="7" fillId="7" borderId="11" xfId="65" applyNumberFormat="1" applyFont="1" applyFill="1" applyBorder="1" applyAlignment="1">
      <alignment horizontal="center"/>
      <protection/>
    </xf>
    <xf numFmtId="0" fontId="4" fillId="7" borderId="0" xfId="65" applyFont="1" applyFill="1">
      <alignment/>
      <protection/>
    </xf>
    <xf numFmtId="0" fontId="3" fillId="7" borderId="0" xfId="65" applyFont="1" applyFill="1">
      <alignment/>
      <protection/>
    </xf>
    <xf numFmtId="3" fontId="3" fillId="7" borderId="11" xfId="65" applyNumberFormat="1" applyFont="1" applyFill="1" applyBorder="1">
      <alignment/>
      <protection/>
    </xf>
    <xf numFmtId="3" fontId="9" fillId="7" borderId="11" xfId="65" applyNumberFormat="1" applyFont="1" applyFill="1" applyBorder="1">
      <alignment/>
      <protection/>
    </xf>
    <xf numFmtId="0" fontId="2" fillId="7" borderId="12" xfId="65" applyFont="1" applyFill="1" applyBorder="1">
      <alignment/>
      <protection/>
    </xf>
    <xf numFmtId="3" fontId="10" fillId="7" borderId="10" xfId="65" applyNumberFormat="1" applyFont="1" applyFill="1" applyBorder="1">
      <alignment/>
      <protection/>
    </xf>
    <xf numFmtId="3" fontId="11" fillId="7" borderId="10" xfId="65" applyNumberFormat="1" applyFont="1" applyFill="1" applyBorder="1">
      <alignment/>
      <protection/>
    </xf>
    <xf numFmtId="0" fontId="2" fillId="7" borderId="0" xfId="65" applyFont="1" applyFill="1">
      <alignment/>
      <protection/>
    </xf>
    <xf numFmtId="3" fontId="4" fillId="6" borderId="11" xfId="65" applyNumberFormat="1" applyFont="1" applyFill="1" applyBorder="1">
      <alignment/>
      <protection/>
    </xf>
    <xf numFmtId="3" fontId="12" fillId="6" borderId="11" xfId="65" applyNumberFormat="1" applyFont="1" applyFill="1" applyBorder="1">
      <alignment/>
      <protection/>
    </xf>
    <xf numFmtId="0" fontId="3" fillId="6" borderId="13" xfId="65" applyFont="1" applyFill="1" applyBorder="1">
      <alignment/>
      <protection/>
    </xf>
    <xf numFmtId="3" fontId="3" fillId="6" borderId="14" xfId="65" applyNumberFormat="1" applyFont="1" applyFill="1" applyBorder="1">
      <alignment/>
      <protection/>
    </xf>
    <xf numFmtId="0" fontId="3" fillId="6" borderId="15" xfId="65" applyFont="1" applyFill="1" applyBorder="1">
      <alignment/>
      <protection/>
    </xf>
    <xf numFmtId="3" fontId="2" fillId="6" borderId="0" xfId="65" applyNumberFormat="1" applyFont="1" applyFill="1" applyBorder="1" applyAlignment="1">
      <alignment horizontal="right" vertical="center" wrapText="1"/>
      <protection/>
    </xf>
    <xf numFmtId="3" fontId="2" fillId="6" borderId="11" xfId="65" applyNumberFormat="1" applyFont="1" applyFill="1" applyBorder="1">
      <alignment/>
      <protection/>
    </xf>
    <xf numFmtId="3" fontId="2" fillId="6" borderId="0" xfId="65" applyNumberFormat="1" applyFont="1" applyFill="1">
      <alignment/>
      <protection/>
    </xf>
    <xf numFmtId="0" fontId="2" fillId="6" borderId="15" xfId="65" applyFont="1" applyFill="1" applyBorder="1">
      <alignment/>
      <protection/>
    </xf>
    <xf numFmtId="173" fontId="2" fillId="6" borderId="0" xfId="65" applyNumberFormat="1" applyFont="1" applyFill="1">
      <alignment/>
      <protection/>
    </xf>
    <xf numFmtId="0" fontId="4" fillId="33" borderId="16" xfId="65" applyFont="1" applyFill="1" applyBorder="1">
      <alignment/>
      <protection/>
    </xf>
    <xf numFmtId="0" fontId="2" fillId="33" borderId="10" xfId="65" applyFont="1" applyFill="1" applyBorder="1">
      <alignment/>
      <protection/>
    </xf>
    <xf numFmtId="3" fontId="13" fillId="33" borderId="10" xfId="65" applyNumberFormat="1" applyFont="1" applyFill="1" applyBorder="1">
      <alignment/>
      <protection/>
    </xf>
    <xf numFmtId="0" fontId="3" fillId="33" borderId="0" xfId="65" applyFont="1" applyFill="1">
      <alignment/>
      <protection/>
    </xf>
    <xf numFmtId="0" fontId="2" fillId="33" borderId="0" xfId="65" applyFont="1" applyFill="1">
      <alignment/>
      <protection/>
    </xf>
    <xf numFmtId="0" fontId="10" fillId="33" borderId="10" xfId="65" applyFont="1" applyFill="1" applyBorder="1">
      <alignment/>
      <protection/>
    </xf>
    <xf numFmtId="3" fontId="14" fillId="33" borderId="11" xfId="65" applyNumberFormat="1" applyFont="1" applyFill="1" applyBorder="1">
      <alignment/>
      <protection/>
    </xf>
    <xf numFmtId="0" fontId="4" fillId="3" borderId="10" xfId="65" applyFont="1" applyFill="1" applyBorder="1">
      <alignment/>
      <protection/>
    </xf>
    <xf numFmtId="3" fontId="4" fillId="3" borderId="11" xfId="65" applyNumberFormat="1" applyFont="1" applyFill="1" applyBorder="1">
      <alignment/>
      <protection/>
    </xf>
    <xf numFmtId="3" fontId="12" fillId="3" borderId="11" xfId="65" applyNumberFormat="1" applyFont="1" applyFill="1" applyBorder="1">
      <alignment/>
      <protection/>
    </xf>
    <xf numFmtId="0" fontId="4" fillId="3" borderId="0" xfId="65" applyFont="1" applyFill="1">
      <alignment/>
      <protection/>
    </xf>
    <xf numFmtId="0" fontId="3" fillId="3" borderId="0" xfId="65" applyFont="1" applyFill="1" applyBorder="1">
      <alignment/>
      <protection/>
    </xf>
    <xf numFmtId="3" fontId="3" fillId="3" borderId="11" xfId="65" applyNumberFormat="1" applyFont="1" applyFill="1" applyBorder="1">
      <alignment/>
      <protection/>
    </xf>
    <xf numFmtId="49" fontId="9" fillId="3" borderId="11" xfId="65" applyNumberFormat="1" applyFont="1" applyFill="1" applyBorder="1" applyAlignment="1">
      <alignment horizontal="right"/>
      <protection/>
    </xf>
    <xf numFmtId="0" fontId="3" fillId="3" borderId="0" xfId="65" applyFont="1" applyFill="1">
      <alignment/>
      <protection/>
    </xf>
    <xf numFmtId="0" fontId="3" fillId="3" borderId="17" xfId="65" applyFont="1" applyFill="1" applyBorder="1">
      <alignment/>
      <protection/>
    </xf>
    <xf numFmtId="49" fontId="13" fillId="3" borderId="11" xfId="65" applyNumberFormat="1" applyFont="1" applyFill="1" applyBorder="1" applyAlignment="1">
      <alignment horizontal="right"/>
      <protection/>
    </xf>
    <xf numFmtId="3" fontId="15" fillId="3" borderId="0" xfId="65" applyNumberFormat="1" applyFont="1" applyFill="1">
      <alignment/>
      <protection/>
    </xf>
    <xf numFmtId="0" fontId="2" fillId="3" borderId="12" xfId="65" applyFont="1" applyFill="1" applyBorder="1">
      <alignment/>
      <protection/>
    </xf>
    <xf numFmtId="3" fontId="10" fillId="3" borderId="10" xfId="65" applyNumberFormat="1" applyFont="1" applyFill="1" applyBorder="1">
      <alignment/>
      <protection/>
    </xf>
    <xf numFmtId="3" fontId="11" fillId="3" borderId="10" xfId="65" applyNumberFormat="1" applyFont="1" applyFill="1" applyBorder="1">
      <alignment/>
      <protection/>
    </xf>
    <xf numFmtId="0" fontId="4" fillId="4" borderId="10" xfId="65" applyFont="1" applyFill="1" applyBorder="1">
      <alignment/>
      <protection/>
    </xf>
    <xf numFmtId="0" fontId="3" fillId="4" borderId="0" xfId="65" applyFont="1" applyFill="1" applyBorder="1">
      <alignment/>
      <protection/>
    </xf>
    <xf numFmtId="3" fontId="3" fillId="4" borderId="11" xfId="65" applyNumberFormat="1" applyFont="1" applyFill="1" applyBorder="1">
      <alignment/>
      <protection/>
    </xf>
    <xf numFmtId="0" fontId="3" fillId="4" borderId="0" xfId="65" applyFont="1" applyFill="1">
      <alignment/>
      <protection/>
    </xf>
    <xf numFmtId="0" fontId="3" fillId="4" borderId="17" xfId="65" applyFont="1" applyFill="1" applyBorder="1">
      <alignment/>
      <protection/>
    </xf>
    <xf numFmtId="3" fontId="3" fillId="4" borderId="10" xfId="65" applyNumberFormat="1" applyFont="1" applyFill="1" applyBorder="1">
      <alignment/>
      <protection/>
    </xf>
    <xf numFmtId="3" fontId="9" fillId="4" borderId="10" xfId="65" applyNumberFormat="1" applyFont="1" applyFill="1" applyBorder="1">
      <alignment/>
      <protection/>
    </xf>
    <xf numFmtId="0" fontId="3" fillId="4" borderId="13" xfId="65" applyFont="1" applyFill="1" applyBorder="1">
      <alignment/>
      <protection/>
    </xf>
    <xf numFmtId="3" fontId="3" fillId="4" borderId="14" xfId="65" applyNumberFormat="1" applyFont="1" applyFill="1" applyBorder="1">
      <alignment/>
      <protection/>
    </xf>
    <xf numFmtId="3" fontId="9" fillId="4" borderId="14" xfId="65" applyNumberFormat="1" applyFont="1" applyFill="1" applyBorder="1">
      <alignment/>
      <protection/>
    </xf>
    <xf numFmtId="0" fontId="3" fillId="4" borderId="15" xfId="65" applyFont="1" applyFill="1" applyBorder="1">
      <alignment/>
      <protection/>
    </xf>
    <xf numFmtId="3" fontId="9" fillId="4" borderId="11" xfId="65" applyNumberFormat="1" applyFont="1" applyFill="1" applyBorder="1">
      <alignment/>
      <protection/>
    </xf>
    <xf numFmtId="3" fontId="3" fillId="4" borderId="11" xfId="65" applyNumberFormat="1" applyFont="1" applyFill="1" applyBorder="1" applyAlignment="1">
      <alignment horizontal="right"/>
      <protection/>
    </xf>
    <xf numFmtId="3" fontId="9" fillId="4" borderId="11" xfId="65" applyNumberFormat="1" applyFont="1" applyFill="1" applyBorder="1" applyAlignment="1">
      <alignment horizontal="right"/>
      <protection/>
    </xf>
    <xf numFmtId="0" fontId="17" fillId="4" borderId="12" xfId="65" applyFont="1" applyFill="1" applyBorder="1">
      <alignment/>
      <protection/>
    </xf>
    <xf numFmtId="3" fontId="17" fillId="4" borderId="10" xfId="65" applyNumberFormat="1" applyFont="1" applyFill="1" applyBorder="1">
      <alignment/>
      <protection/>
    </xf>
    <xf numFmtId="3" fontId="18" fillId="4" borderId="10" xfId="65" applyNumberFormat="1" applyFont="1" applyFill="1" applyBorder="1">
      <alignment/>
      <protection/>
    </xf>
    <xf numFmtId="0" fontId="10" fillId="4" borderId="0" xfId="65" applyFont="1" applyFill="1">
      <alignment/>
      <protection/>
    </xf>
    <xf numFmtId="0" fontId="8" fillId="7" borderId="0" xfId="65" applyFont="1" applyFill="1" applyAlignment="1">
      <alignment wrapText="1"/>
      <protection/>
    </xf>
    <xf numFmtId="0" fontId="3" fillId="7" borderId="0" xfId="65" applyFont="1" applyFill="1" applyAlignment="1">
      <alignment wrapText="1"/>
      <protection/>
    </xf>
    <xf numFmtId="0" fontId="2" fillId="7" borderId="0" xfId="65" applyFont="1" applyFill="1" applyAlignment="1">
      <alignment wrapText="1"/>
      <protection/>
    </xf>
    <xf numFmtId="0" fontId="3" fillId="0" borderId="0" xfId="65" applyFont="1" applyAlignment="1">
      <alignment wrapText="1"/>
      <protection/>
    </xf>
    <xf numFmtId="0" fontId="8" fillId="6" borderId="0" xfId="65" applyFont="1" applyFill="1" applyAlignment="1">
      <alignment wrapText="1"/>
      <protection/>
    </xf>
    <xf numFmtId="0" fontId="3" fillId="6" borderId="0" xfId="65" applyFont="1" applyFill="1" applyAlignment="1">
      <alignment wrapText="1"/>
      <protection/>
    </xf>
    <xf numFmtId="0" fontId="2" fillId="6" borderId="0" xfId="65" applyFont="1" applyFill="1" applyAlignment="1">
      <alignment wrapText="1"/>
      <protection/>
    </xf>
    <xf numFmtId="3" fontId="8" fillId="33" borderId="0" xfId="65" applyNumberFormat="1" applyFont="1" applyFill="1" applyAlignment="1">
      <alignment wrapText="1"/>
      <protection/>
    </xf>
    <xf numFmtId="0" fontId="8" fillId="3" borderId="0" xfId="65" applyFont="1" applyFill="1" applyAlignment="1">
      <alignment wrapText="1"/>
      <protection/>
    </xf>
    <xf numFmtId="0" fontId="3" fillId="3" borderId="0" xfId="65" applyFont="1" applyFill="1" applyAlignment="1">
      <alignment wrapText="1"/>
      <protection/>
    </xf>
    <xf numFmtId="0" fontId="13" fillId="3" borderId="0" xfId="65" applyFont="1" applyFill="1" applyAlignment="1">
      <alignment wrapText="1"/>
      <protection/>
    </xf>
    <xf numFmtId="0" fontId="16" fillId="3" borderId="0" xfId="65" applyFont="1" applyFill="1" applyAlignment="1">
      <alignment wrapText="1"/>
      <protection/>
    </xf>
    <xf numFmtId="0" fontId="3" fillId="4" borderId="0" xfId="65" applyFont="1" applyFill="1" applyAlignment="1">
      <alignment wrapText="1"/>
      <protection/>
    </xf>
    <xf numFmtId="0" fontId="2" fillId="4" borderId="0" xfId="65" applyFont="1" applyFill="1" applyAlignment="1">
      <alignment wrapText="1"/>
      <protection/>
    </xf>
    <xf numFmtId="0" fontId="60" fillId="0" borderId="0" xfId="57" applyAlignment="1">
      <alignment wrapText="1"/>
      <protection/>
    </xf>
    <xf numFmtId="3" fontId="13" fillId="33" borderId="15" xfId="57" applyNumberFormat="1" applyFont="1" applyFill="1" applyBorder="1" applyAlignment="1">
      <alignment wrapText="1"/>
      <protection/>
    </xf>
    <xf numFmtId="0" fontId="60" fillId="3" borderId="0" xfId="57" applyFill="1">
      <alignment/>
      <protection/>
    </xf>
    <xf numFmtId="0" fontId="60" fillId="4" borderId="0" xfId="57" applyFill="1">
      <alignment/>
      <protection/>
    </xf>
    <xf numFmtId="0" fontId="69" fillId="4" borderId="0" xfId="57" applyFont="1" applyFill="1" applyBorder="1" applyAlignment="1">
      <alignment wrapText="1"/>
      <protection/>
    </xf>
    <xf numFmtId="0" fontId="69" fillId="4" borderId="15" xfId="57" applyFont="1" applyFill="1" applyBorder="1" applyAlignment="1">
      <alignment wrapText="1"/>
      <protection/>
    </xf>
    <xf numFmtId="3" fontId="13" fillId="33" borderId="15" xfId="65" applyNumberFormat="1" applyFont="1" applyFill="1" applyBorder="1" applyAlignment="1">
      <alignment wrapText="1"/>
      <protection/>
    </xf>
    <xf numFmtId="0" fontId="3" fillId="4" borderId="0" xfId="65" applyFont="1" applyFill="1" applyBorder="1" applyAlignment="1">
      <alignment wrapText="1"/>
      <protection/>
    </xf>
    <xf numFmtId="0" fontId="3" fillId="4" borderId="15" xfId="65" applyFont="1" applyFill="1" applyBorder="1" applyAlignment="1">
      <alignment wrapText="1"/>
      <protection/>
    </xf>
    <xf numFmtId="0" fontId="69" fillId="4" borderId="0" xfId="57" applyFont="1" applyFill="1" applyBorder="1">
      <alignment/>
      <protection/>
    </xf>
    <xf numFmtId="0" fontId="68" fillId="7" borderId="11" xfId="65" applyFont="1" applyFill="1" applyBorder="1" applyAlignment="1">
      <alignment horizontal="center"/>
      <protection/>
    </xf>
    <xf numFmtId="3" fontId="71" fillId="7" borderId="11" xfId="65" applyNumberFormat="1" applyFont="1" applyFill="1" applyBorder="1">
      <alignment/>
      <protection/>
    </xf>
    <xf numFmtId="3" fontId="75" fillId="7" borderId="10" xfId="65" applyNumberFormat="1" applyFont="1" applyFill="1" applyBorder="1">
      <alignment/>
      <protection/>
    </xf>
    <xf numFmtId="0" fontId="71" fillId="0" borderId="11" xfId="65" applyFont="1" applyBorder="1">
      <alignment/>
      <protection/>
    </xf>
    <xf numFmtId="0" fontId="77" fillId="6" borderId="11" xfId="65" applyFont="1" applyFill="1" applyBorder="1">
      <alignment/>
      <protection/>
    </xf>
    <xf numFmtId="3" fontId="71" fillId="6" borderId="11" xfId="65" applyNumberFormat="1" applyFont="1" applyFill="1" applyBorder="1">
      <alignment/>
      <protection/>
    </xf>
    <xf numFmtId="0" fontId="71" fillId="6" borderId="11" xfId="65" applyFont="1" applyFill="1" applyBorder="1">
      <alignment/>
      <protection/>
    </xf>
    <xf numFmtId="0" fontId="78" fillId="6" borderId="11" xfId="65" applyFont="1" applyFill="1" applyBorder="1">
      <alignment/>
      <protection/>
    </xf>
    <xf numFmtId="3" fontId="75" fillId="6" borderId="10" xfId="65" applyNumberFormat="1" applyFont="1" applyFill="1" applyBorder="1">
      <alignment/>
      <protection/>
    </xf>
    <xf numFmtId="3" fontId="71" fillId="33" borderId="10" xfId="65" applyNumberFormat="1" applyFont="1" applyFill="1" applyBorder="1">
      <alignment/>
      <protection/>
    </xf>
    <xf numFmtId="3" fontId="75" fillId="33" borderId="11" xfId="65" applyNumberFormat="1" applyFont="1" applyFill="1" applyBorder="1">
      <alignment/>
      <protection/>
    </xf>
    <xf numFmtId="0" fontId="77" fillId="3" borderId="11" xfId="65" applyFont="1" applyFill="1" applyBorder="1">
      <alignment/>
      <protection/>
    </xf>
    <xf numFmtId="0" fontId="71" fillId="3" borderId="11" xfId="65" applyFont="1" applyFill="1" applyBorder="1">
      <alignment/>
      <protection/>
    </xf>
    <xf numFmtId="3" fontId="75" fillId="3" borderId="10" xfId="65" applyNumberFormat="1" applyFont="1" applyFill="1" applyBorder="1">
      <alignment/>
      <protection/>
    </xf>
    <xf numFmtId="0" fontId="71" fillId="4" borderId="10" xfId="65" applyFont="1" applyFill="1" applyBorder="1">
      <alignment/>
      <protection/>
    </xf>
    <xf numFmtId="3" fontId="71" fillId="4" borderId="14" xfId="65" applyNumberFormat="1" applyFont="1" applyFill="1" applyBorder="1">
      <alignment/>
      <protection/>
    </xf>
    <xf numFmtId="3" fontId="71" fillId="4" borderId="11" xfId="65" applyNumberFormat="1" applyFont="1" applyFill="1" applyBorder="1">
      <alignment/>
      <protection/>
    </xf>
    <xf numFmtId="3" fontId="82" fillId="4" borderId="10" xfId="65" applyNumberFormat="1" applyFont="1" applyFill="1" applyBorder="1">
      <alignment/>
      <protection/>
    </xf>
    <xf numFmtId="3" fontId="71" fillId="0" borderId="11" xfId="65" applyNumberFormat="1" applyFont="1" applyBorder="1" applyAlignment="1">
      <alignment horizontal="right"/>
      <protection/>
    </xf>
    <xf numFmtId="0" fontId="84" fillId="0" borderId="0" xfId="57" applyFont="1">
      <alignment/>
      <protection/>
    </xf>
    <xf numFmtId="0" fontId="22" fillId="0" borderId="0" xfId="0" applyFont="1" applyAlignment="1">
      <alignment/>
    </xf>
    <xf numFmtId="0" fontId="0" fillId="0" borderId="0" xfId="0" applyAlignment="1">
      <alignment wrapText="1"/>
    </xf>
    <xf numFmtId="0" fontId="56" fillId="0" borderId="0" xfId="53" applyAlignment="1" applyProtection="1">
      <alignment/>
      <protection/>
    </xf>
    <xf numFmtId="0" fontId="0" fillId="0" borderId="0" xfId="57" applyFont="1">
      <alignment/>
      <protection/>
    </xf>
    <xf numFmtId="0" fontId="0" fillId="0" borderId="0" xfId="57" applyFont="1" applyAlignment="1">
      <alignment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4" xfId="63"/>
    <cellStyle name="Normal 4 2" xfId="64"/>
    <cellStyle name="Normal 5" xfId="65"/>
    <cellStyle name="Normal 7" xfId="66"/>
    <cellStyle name="Note" xfId="67"/>
    <cellStyle name="Output" xfId="68"/>
    <cellStyle name="Percent" xfId="69"/>
    <cellStyle name="Percent 2 2" xfId="70"/>
    <cellStyle name="Percent 2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fra.gov.uk/statistics/environment/waste/wrfg09-conde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efra.gov.uk/statistics/environment/waste/wrfg09-conde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fra.gov.uk/statistics/environment/waste/wrfg09-conde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F34"/>
  <sheetViews>
    <sheetView tabSelected="1" zoomScalePageLayoutView="0" workbookViewId="0" topLeftCell="A1">
      <selection activeCell="A1" sqref="A1"/>
    </sheetView>
  </sheetViews>
  <sheetFormatPr defaultColWidth="9.140625" defaultRowHeight="12.75"/>
  <cols>
    <col min="1" max="1" width="68.28125" style="6" customWidth="1"/>
    <col min="2" max="2" width="20.28125" style="6" bestFit="1" customWidth="1"/>
    <col min="3" max="3" width="22.421875" style="6" customWidth="1"/>
    <col min="4" max="4" width="20.28125" style="6" customWidth="1"/>
    <col min="5" max="5" width="45.7109375" style="6" customWidth="1"/>
    <col min="6" max="6" width="10.421875" style="6" bestFit="1" customWidth="1"/>
    <col min="11" max="16384" width="9.140625" style="6" customWidth="1"/>
  </cols>
  <sheetData>
    <row r="1" ht="15.75">
      <c r="A1" s="230" t="s">
        <v>47</v>
      </c>
    </row>
    <row r="3" spans="1:6" ht="18.75">
      <c r="A3" s="1" t="s">
        <v>0</v>
      </c>
      <c r="B3" s="2" t="s">
        <v>1</v>
      </c>
      <c r="C3" s="3" t="s">
        <v>2</v>
      </c>
      <c r="D3" s="4" t="s">
        <v>3</v>
      </c>
      <c r="E3" s="93" t="s">
        <v>4</v>
      </c>
      <c r="F3" s="5"/>
    </row>
    <row r="4" spans="1:6" ht="15">
      <c r="A4" s="7" t="s">
        <v>5</v>
      </c>
      <c r="B4" s="8">
        <v>16979925.5</v>
      </c>
      <c r="C4" s="9">
        <v>6017188.1</v>
      </c>
      <c r="D4" s="10"/>
      <c r="E4" s="94" t="s">
        <v>6</v>
      </c>
      <c r="F4" s="7"/>
    </row>
    <row r="5" spans="1:6" ht="15">
      <c r="A5" s="7" t="s">
        <v>7</v>
      </c>
      <c r="B5" s="8">
        <v>9927115.510000004</v>
      </c>
      <c r="C5" s="9">
        <v>6045821.6</v>
      </c>
      <c r="D5" s="10"/>
      <c r="E5" s="94" t="s">
        <v>6</v>
      </c>
      <c r="F5" s="7"/>
    </row>
    <row r="6" spans="1:6" ht="25.5">
      <c r="A6" s="11" t="s">
        <v>8</v>
      </c>
      <c r="B6" s="12">
        <f>B4-B5</f>
        <v>7052809.9899999965</v>
      </c>
      <c r="C6" s="13">
        <v>0</v>
      </c>
      <c r="D6" s="14">
        <f>B6+C6</f>
        <v>7052809.9899999965</v>
      </c>
      <c r="E6" s="95" t="s">
        <v>9</v>
      </c>
      <c r="F6" s="15"/>
    </row>
    <row r="7" ht="15">
      <c r="E7" s="201"/>
    </row>
    <row r="8" spans="1:6" ht="15">
      <c r="A8" s="16" t="s">
        <v>10</v>
      </c>
      <c r="B8" s="17"/>
      <c r="C8" s="18"/>
      <c r="D8" s="19"/>
      <c r="E8" s="96" t="s">
        <v>11</v>
      </c>
      <c r="F8" s="16"/>
    </row>
    <row r="9" spans="1:6" ht="15">
      <c r="A9" s="20" t="s">
        <v>12</v>
      </c>
      <c r="B9" s="21">
        <v>4315467.239999998</v>
      </c>
      <c r="C9" s="22">
        <v>16264723.98</v>
      </c>
      <c r="D9" s="23">
        <f>SUM(B9:C9)</f>
        <v>20580191.22</v>
      </c>
      <c r="E9" s="97" t="s">
        <v>6</v>
      </c>
      <c r="F9" s="24"/>
    </row>
    <row r="10" spans="1:6" ht="15">
      <c r="A10" s="20" t="s">
        <v>13</v>
      </c>
      <c r="B10" s="21">
        <v>929439.5800000001</v>
      </c>
      <c r="C10" s="22">
        <v>0</v>
      </c>
      <c r="D10" s="25"/>
      <c r="E10" s="97"/>
      <c r="F10" s="24"/>
    </row>
    <row r="11" spans="1:6" ht="15">
      <c r="A11" s="26" t="s">
        <v>14</v>
      </c>
      <c r="B11" s="27">
        <v>11168680.56</v>
      </c>
      <c r="C11" s="22">
        <v>0</v>
      </c>
      <c r="D11" s="25"/>
      <c r="E11" s="98" t="s">
        <v>15</v>
      </c>
      <c r="F11" s="29">
        <v>83331751</v>
      </c>
    </row>
    <row r="12" spans="1:6" ht="15">
      <c r="A12" s="26" t="s">
        <v>16</v>
      </c>
      <c r="B12" s="30">
        <f>B11*F13</f>
        <v>2275763.5783040044</v>
      </c>
      <c r="C12" s="22">
        <v>0</v>
      </c>
      <c r="D12" s="31"/>
      <c r="E12" s="98" t="s">
        <v>17</v>
      </c>
      <c r="F12" s="32">
        <f>B4</f>
        <v>16979925.5</v>
      </c>
    </row>
    <row r="13" spans="1:6" ht="25.5">
      <c r="A13" s="33" t="s">
        <v>18</v>
      </c>
      <c r="B13" s="30">
        <f>B10+B12</f>
        <v>3205203.1583040045</v>
      </c>
      <c r="C13" s="22">
        <v>0</v>
      </c>
      <c r="D13" s="31"/>
      <c r="E13" s="98" t="s">
        <v>19</v>
      </c>
      <c r="F13" s="34">
        <f>F12/F11</f>
        <v>0.20376297505137028</v>
      </c>
    </row>
    <row r="14" spans="1:6" ht="15">
      <c r="A14" s="35" t="s">
        <v>20</v>
      </c>
      <c r="B14" s="36">
        <f>B9+B13</f>
        <v>7520670.398304002</v>
      </c>
      <c r="C14" s="37">
        <f>C9</f>
        <v>16264723.98</v>
      </c>
      <c r="D14" s="38">
        <f>SUM(B14:C14)</f>
        <v>23785394.378304005</v>
      </c>
      <c r="E14" s="98"/>
      <c r="F14" s="28"/>
    </row>
    <row r="15" ht="15">
      <c r="E15" s="201"/>
    </row>
    <row r="16" spans="1:6" ht="15">
      <c r="A16" s="39" t="s">
        <v>21</v>
      </c>
      <c r="B16" s="40">
        <v>0</v>
      </c>
      <c r="C16" s="41">
        <v>10977702</v>
      </c>
      <c r="D16" s="42"/>
      <c r="E16" s="103" t="s">
        <v>22</v>
      </c>
      <c r="F16" s="43"/>
    </row>
    <row r="17" spans="1:6" ht="15">
      <c r="A17" s="44" t="s">
        <v>23</v>
      </c>
      <c r="B17" s="45">
        <f>B16</f>
        <v>0</v>
      </c>
      <c r="C17" s="46">
        <f>C16</f>
        <v>10977702</v>
      </c>
      <c r="D17" s="47">
        <f>B17+C17</f>
        <v>10977702</v>
      </c>
      <c r="E17" s="202" t="s">
        <v>24</v>
      </c>
      <c r="F17" s="43"/>
    </row>
    <row r="18" ht="15">
      <c r="E18" s="201"/>
    </row>
    <row r="19" spans="1:6" ht="15">
      <c r="A19" s="48" t="s">
        <v>25</v>
      </c>
      <c r="B19" s="49"/>
      <c r="C19" s="50"/>
      <c r="D19" s="51"/>
      <c r="E19" s="107" t="s">
        <v>26</v>
      </c>
      <c r="F19" s="203"/>
    </row>
    <row r="20" spans="1:6" ht="25.5">
      <c r="A20" s="52" t="s">
        <v>27</v>
      </c>
      <c r="B20" s="53">
        <v>43520000</v>
      </c>
      <c r="C20" s="54" t="s">
        <v>28</v>
      </c>
      <c r="D20" s="55"/>
      <c r="E20" s="109" t="s">
        <v>29</v>
      </c>
      <c r="F20" s="203"/>
    </row>
    <row r="21" spans="1:6" ht="26.25">
      <c r="A21" s="57" t="s">
        <v>30</v>
      </c>
      <c r="B21" s="58" t="s">
        <v>28</v>
      </c>
      <c r="C21" s="59">
        <v>9210000</v>
      </c>
      <c r="D21" s="55"/>
      <c r="E21" s="110" t="s">
        <v>31</v>
      </c>
      <c r="F21" s="203"/>
    </row>
    <row r="22" spans="1:6" ht="51">
      <c r="A22" s="60" t="s">
        <v>32</v>
      </c>
      <c r="B22" s="61">
        <f>B20</f>
        <v>43520000</v>
      </c>
      <c r="C22" s="62">
        <f>SUM(C21)</f>
        <v>9210000</v>
      </c>
      <c r="D22" s="63"/>
      <c r="E22" s="111" t="s">
        <v>33</v>
      </c>
      <c r="F22" s="203"/>
    </row>
    <row r="23" ht="15">
      <c r="E23" s="201"/>
    </row>
    <row r="24" spans="1:6" ht="15">
      <c r="A24" s="64" t="s">
        <v>34</v>
      </c>
      <c r="B24" s="65"/>
      <c r="C24" s="66"/>
      <c r="D24" s="67"/>
      <c r="E24" s="206"/>
      <c r="F24" s="204"/>
    </row>
    <row r="25" spans="1:6" ht="15">
      <c r="A25" s="68" t="s">
        <v>35</v>
      </c>
      <c r="B25" s="69">
        <f>B6</f>
        <v>7052809.9899999965</v>
      </c>
      <c r="C25" s="70">
        <f>C6</f>
        <v>0</v>
      </c>
      <c r="D25" s="71">
        <f>SUM(B25:C25)</f>
        <v>7052809.9899999965</v>
      </c>
      <c r="E25" s="205"/>
      <c r="F25" s="204"/>
    </row>
    <row r="26" spans="1:6" ht="15">
      <c r="A26" s="72" t="s">
        <v>36</v>
      </c>
      <c r="B26" s="73">
        <f>B14</f>
        <v>7520670.398304002</v>
      </c>
      <c r="C26" s="74">
        <f>C14</f>
        <v>16264723.98</v>
      </c>
      <c r="D26" s="75">
        <f>SUM(B26:C26)</f>
        <v>23785394.378304005</v>
      </c>
      <c r="E26" s="112"/>
      <c r="F26" s="204"/>
    </row>
    <row r="27" spans="1:6" ht="15">
      <c r="A27" s="72" t="s">
        <v>37</v>
      </c>
      <c r="B27" s="77">
        <f>B16</f>
        <v>0</v>
      </c>
      <c r="C27" s="78">
        <f>C16</f>
        <v>10977702</v>
      </c>
      <c r="D27" s="75">
        <f>SUM(B27:C27)</f>
        <v>10977702</v>
      </c>
      <c r="E27" s="112"/>
      <c r="F27" s="204"/>
    </row>
    <row r="28" spans="1:6" ht="15">
      <c r="A28" s="79" t="s">
        <v>38</v>
      </c>
      <c r="B28" s="73">
        <f>B22</f>
        <v>43520000</v>
      </c>
      <c r="C28" s="74">
        <f>C22</f>
        <v>9210000</v>
      </c>
      <c r="D28" s="75">
        <f>SUM(B28:C28)</f>
        <v>52730000</v>
      </c>
      <c r="E28" s="112"/>
      <c r="F28" s="204"/>
    </row>
    <row r="29" spans="1:6" ht="18.75">
      <c r="A29" s="80" t="s">
        <v>39</v>
      </c>
      <c r="B29" s="81">
        <f>SUM(B25:B28)</f>
        <v>58093480.388303995</v>
      </c>
      <c r="C29" s="82">
        <f>SUM(C25:C28)</f>
        <v>36452425.980000004</v>
      </c>
      <c r="D29" s="83">
        <f>SUM(B29:C29)</f>
        <v>94545906.368304</v>
      </c>
      <c r="E29" s="113"/>
      <c r="F29" s="204"/>
    </row>
    <row r="30" spans="2:5" ht="15">
      <c r="B30" s="84" t="s">
        <v>40</v>
      </c>
      <c r="C30" s="85" t="s">
        <v>40</v>
      </c>
      <c r="D30" s="86" t="s">
        <v>40</v>
      </c>
      <c r="E30" s="87"/>
    </row>
    <row r="32" ht="15">
      <c r="A32" s="234" t="s">
        <v>50</v>
      </c>
    </row>
    <row r="33" ht="25.5">
      <c r="A33" s="235" t="s">
        <v>51</v>
      </c>
    </row>
    <row r="34" ht="15">
      <c r="A34" s="233" t="s">
        <v>52</v>
      </c>
    </row>
  </sheetData>
  <sheetProtection/>
  <hyperlinks>
    <hyperlink ref="A34" r:id="rId1" display="http://www.defra.gov.uk/statistics/environment/waste/wrfg09-condem/"/>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140625" defaultRowHeight="12.75"/>
  <cols>
    <col min="1" max="1" width="58.7109375" style="0" customWidth="1"/>
    <col min="2" max="2" width="21.421875" style="0" customWidth="1"/>
    <col min="3" max="3" width="19.421875" style="0" customWidth="1"/>
    <col min="4" max="4" width="22.8515625" style="0" customWidth="1"/>
    <col min="5" max="5" width="45.7109375" style="0" customWidth="1"/>
    <col min="6" max="7" width="12.140625" style="0" customWidth="1"/>
  </cols>
  <sheetData>
    <row r="1" ht="15.75">
      <c r="A1" s="231" t="s">
        <v>48</v>
      </c>
    </row>
    <row r="3" spans="1:6" ht="18.75">
      <c r="A3" s="127" t="s">
        <v>0</v>
      </c>
      <c r="B3" s="128" t="s">
        <v>1</v>
      </c>
      <c r="C3" s="129" t="s">
        <v>2</v>
      </c>
      <c r="D3" s="211" t="s">
        <v>3</v>
      </c>
      <c r="E3" s="187" t="s">
        <v>4</v>
      </c>
      <c r="F3" s="130"/>
    </row>
    <row r="4" spans="1:6" ht="12.75">
      <c r="A4" s="131" t="s">
        <v>5</v>
      </c>
      <c r="B4" s="132">
        <v>15354338.279999997</v>
      </c>
      <c r="C4" s="133">
        <v>4929250.319999999</v>
      </c>
      <c r="D4" s="212"/>
      <c r="E4" s="188" t="s">
        <v>6</v>
      </c>
      <c r="F4" s="131"/>
    </row>
    <row r="5" spans="1:6" ht="12.75">
      <c r="A5" s="131" t="s">
        <v>7</v>
      </c>
      <c r="B5" s="132">
        <v>8469163.969999997</v>
      </c>
      <c r="C5" s="133">
        <v>5327550.0600000005</v>
      </c>
      <c r="D5" s="212"/>
      <c r="E5" s="188" t="s">
        <v>6</v>
      </c>
      <c r="F5" s="131"/>
    </row>
    <row r="6" spans="1:6" ht="25.5">
      <c r="A6" s="134" t="s">
        <v>8</v>
      </c>
      <c r="B6" s="135">
        <f>B4-B5</f>
        <v>6885174.3100000005</v>
      </c>
      <c r="C6" s="136">
        <v>0</v>
      </c>
      <c r="D6" s="213">
        <f>B6+C6</f>
        <v>6885174.3100000005</v>
      </c>
      <c r="E6" s="189" t="s">
        <v>9</v>
      </c>
      <c r="F6" s="137"/>
    </row>
    <row r="7" spans="1:6" ht="12.75">
      <c r="A7" s="88"/>
      <c r="B7" s="91"/>
      <c r="C7" s="92"/>
      <c r="D7" s="214"/>
      <c r="E7" s="190"/>
      <c r="F7" s="88"/>
    </row>
    <row r="8" spans="1:6" ht="12.75">
      <c r="A8" s="119" t="s">
        <v>10</v>
      </c>
      <c r="B8" s="138"/>
      <c r="C8" s="139"/>
      <c r="D8" s="215"/>
      <c r="E8" s="191" t="s">
        <v>11</v>
      </c>
      <c r="F8" s="119"/>
    </row>
    <row r="9" spans="1:6" ht="12.75">
      <c r="A9" s="140" t="s">
        <v>12</v>
      </c>
      <c r="B9" s="141">
        <v>3203497.920000002</v>
      </c>
      <c r="C9" s="122">
        <v>12110939.18</v>
      </c>
      <c r="D9" s="216">
        <f>SUM(B9:C9)</f>
        <v>15314437.100000001</v>
      </c>
      <c r="E9" s="192" t="s">
        <v>6</v>
      </c>
      <c r="F9" s="120"/>
    </row>
    <row r="10" spans="1:6" ht="12.75">
      <c r="A10" s="140" t="s">
        <v>13</v>
      </c>
      <c r="B10" s="141">
        <v>1052212.55</v>
      </c>
      <c r="C10" s="122">
        <v>0</v>
      </c>
      <c r="D10" s="217"/>
      <c r="E10" s="192"/>
      <c r="F10" s="120"/>
    </row>
    <row r="11" spans="1:6" ht="12.75">
      <c r="A11" s="142" t="s">
        <v>14</v>
      </c>
      <c r="B11" s="121">
        <v>9392198.549999999</v>
      </c>
      <c r="C11" s="122">
        <v>0</v>
      </c>
      <c r="D11" s="217"/>
      <c r="E11" s="193" t="s">
        <v>15</v>
      </c>
      <c r="F11" s="143">
        <v>78993585</v>
      </c>
    </row>
    <row r="12" spans="1:6" ht="12.75">
      <c r="A12" s="142" t="s">
        <v>16</v>
      </c>
      <c r="B12" s="144">
        <f>B11/100*F13</f>
        <v>1825603.8604859556</v>
      </c>
      <c r="C12" s="122">
        <v>0</v>
      </c>
      <c r="D12" s="218"/>
      <c r="E12" s="193" t="s">
        <v>17</v>
      </c>
      <c r="F12" s="145">
        <f>B4</f>
        <v>15354338.279999997</v>
      </c>
    </row>
    <row r="13" spans="1:6" ht="25.5">
      <c r="A13" s="146" t="s">
        <v>18</v>
      </c>
      <c r="B13" s="144">
        <f>B10+B12</f>
        <v>2877816.410485956</v>
      </c>
      <c r="C13" s="122">
        <v>0</v>
      </c>
      <c r="D13" s="218"/>
      <c r="E13" s="193" t="s">
        <v>19</v>
      </c>
      <c r="F13" s="147">
        <f>F12/F11*100</f>
        <v>19.437449610623442</v>
      </c>
    </row>
    <row r="14" spans="1:6" ht="12.75">
      <c r="A14" s="123" t="s">
        <v>20</v>
      </c>
      <c r="B14" s="124">
        <f>B9+B13</f>
        <v>6081314.330485958</v>
      </c>
      <c r="C14" s="125">
        <f>C9</f>
        <v>12110939.18</v>
      </c>
      <c r="D14" s="219">
        <f>B14+C14</f>
        <v>18192253.51048596</v>
      </c>
      <c r="E14" s="193"/>
      <c r="F14" s="126"/>
    </row>
    <row r="15" spans="1:6" ht="12.75">
      <c r="A15" s="88"/>
      <c r="B15" s="91"/>
      <c r="C15" s="92"/>
      <c r="D15" s="214"/>
      <c r="E15" s="190"/>
      <c r="F15" s="88"/>
    </row>
    <row r="16" spans="1:6" ht="25.5">
      <c r="A16" s="148" t="s">
        <v>41</v>
      </c>
      <c r="B16" s="149">
        <v>0</v>
      </c>
      <c r="C16" s="150">
        <v>9708472.935356524</v>
      </c>
      <c r="D16" s="220"/>
      <c r="E16" s="194" t="s">
        <v>42</v>
      </c>
      <c r="F16" s="151"/>
    </row>
    <row r="17" spans="1:6" ht="12.75">
      <c r="A17" s="152" t="s">
        <v>23</v>
      </c>
      <c r="B17" s="153">
        <v>0</v>
      </c>
      <c r="C17" s="154">
        <f>SUM(C16)</f>
        <v>9708472.935356524</v>
      </c>
      <c r="D17" s="221">
        <f>C17</f>
        <v>9708472.935356524</v>
      </c>
      <c r="E17" s="207" t="s">
        <v>24</v>
      </c>
      <c r="F17" s="151"/>
    </row>
    <row r="18" spans="1:6" ht="12.75">
      <c r="A18" s="88"/>
      <c r="B18" s="91"/>
      <c r="C18" s="92"/>
      <c r="D18" s="214"/>
      <c r="E18" s="190"/>
      <c r="F18" s="88"/>
    </row>
    <row r="19" spans="1:6" ht="12.75">
      <c r="A19" s="155" t="s">
        <v>25</v>
      </c>
      <c r="B19" s="156"/>
      <c r="C19" s="157"/>
      <c r="D19" s="222"/>
      <c r="E19" s="195" t="s">
        <v>43</v>
      </c>
      <c r="F19" s="158"/>
    </row>
    <row r="20" spans="1:6" ht="25.5">
      <c r="A20" s="159" t="s">
        <v>27</v>
      </c>
      <c r="B20" s="160">
        <v>34816000</v>
      </c>
      <c r="C20" s="161" t="s">
        <v>28</v>
      </c>
      <c r="D20" s="223"/>
      <c r="E20" s="196" t="s">
        <v>29</v>
      </c>
      <c r="F20" s="162"/>
    </row>
    <row r="21" spans="1:6" ht="26.25">
      <c r="A21" s="163" t="s">
        <v>30</v>
      </c>
      <c r="B21" s="164" t="s">
        <v>28</v>
      </c>
      <c r="C21" s="165">
        <v>7367999.999999999</v>
      </c>
      <c r="D21" s="223"/>
      <c r="E21" s="197" t="s">
        <v>31</v>
      </c>
      <c r="F21" s="162"/>
    </row>
    <row r="22" spans="1:6" ht="51">
      <c r="A22" s="166" t="s">
        <v>32</v>
      </c>
      <c r="B22" s="167">
        <f>B20</f>
        <v>34816000</v>
      </c>
      <c r="C22" s="168">
        <f>SUM(C21)</f>
        <v>7367999.999999999</v>
      </c>
      <c r="D22" s="224">
        <f>SUM(B22:C22)</f>
        <v>42184000</v>
      </c>
      <c r="E22" s="198" t="s">
        <v>33</v>
      </c>
      <c r="F22" s="162"/>
    </row>
    <row r="23" spans="1:6" ht="12.75">
      <c r="A23" s="88"/>
      <c r="B23" s="91"/>
      <c r="C23" s="92"/>
      <c r="D23" s="214"/>
      <c r="E23" s="190"/>
      <c r="F23" s="88"/>
    </row>
    <row r="24" spans="1:6" ht="12.75">
      <c r="A24" s="169" t="s">
        <v>34</v>
      </c>
      <c r="B24" s="174"/>
      <c r="C24" s="175"/>
      <c r="D24" s="225"/>
      <c r="E24" s="209"/>
      <c r="F24" s="170"/>
    </row>
    <row r="25" spans="1:6" ht="12.75">
      <c r="A25" s="176" t="s">
        <v>35</v>
      </c>
      <c r="B25" s="177">
        <f>B6</f>
        <v>6885174.3100000005</v>
      </c>
      <c r="C25" s="178">
        <f>C6</f>
        <v>0</v>
      </c>
      <c r="D25" s="226">
        <f>SUM(B25:C25)</f>
        <v>6885174.3100000005</v>
      </c>
      <c r="E25" s="208"/>
      <c r="F25" s="170"/>
    </row>
    <row r="26" spans="1:6" ht="12.75">
      <c r="A26" s="179" t="s">
        <v>36</v>
      </c>
      <c r="B26" s="171">
        <f>B14</f>
        <v>6081314.330485958</v>
      </c>
      <c r="C26" s="180">
        <f>C14</f>
        <v>12110939.18</v>
      </c>
      <c r="D26" s="227">
        <f>SUM(B26:C26)</f>
        <v>18192253.51048596</v>
      </c>
      <c r="E26" s="199"/>
      <c r="F26" s="172"/>
    </row>
    <row r="27" spans="1:6" ht="12.75">
      <c r="A27" s="179" t="s">
        <v>37</v>
      </c>
      <c r="B27" s="181">
        <f>B16</f>
        <v>0</v>
      </c>
      <c r="C27" s="182">
        <f>C16</f>
        <v>9708472.935356524</v>
      </c>
      <c r="D27" s="227">
        <f>SUM(B27:C27)</f>
        <v>9708472.935356524</v>
      </c>
      <c r="E27" s="199"/>
      <c r="F27" s="172"/>
    </row>
    <row r="28" spans="1:6" ht="12.75">
      <c r="A28" s="173" t="s">
        <v>38</v>
      </c>
      <c r="B28" s="171">
        <f>B22</f>
        <v>34816000</v>
      </c>
      <c r="C28" s="180">
        <f>C22</f>
        <v>7367999.999999999</v>
      </c>
      <c r="D28" s="227">
        <f>SUM(B28:C28)</f>
        <v>42184000</v>
      </c>
      <c r="E28" s="199"/>
      <c r="F28" s="172"/>
    </row>
    <row r="29" spans="1:6" ht="18.75">
      <c r="A29" s="183" t="s">
        <v>39</v>
      </c>
      <c r="B29" s="184">
        <f>SUM(B25:B28)</f>
        <v>47782488.64048596</v>
      </c>
      <c r="C29" s="185">
        <f>SUM(C26:C28)</f>
        <v>29187412.115356524</v>
      </c>
      <c r="D29" s="228">
        <f>SUM(B29:C29)</f>
        <v>76969900.75584248</v>
      </c>
      <c r="E29" s="200"/>
      <c r="F29" s="186"/>
    </row>
    <row r="30" spans="1:6" ht="12.75">
      <c r="A30" s="88"/>
      <c r="B30" s="89" t="s">
        <v>40</v>
      </c>
      <c r="C30" s="90" t="s">
        <v>40</v>
      </c>
      <c r="D30" s="229" t="s">
        <v>40</v>
      </c>
      <c r="E30" s="88"/>
      <c r="F30" s="88"/>
    </row>
    <row r="32" ht="12.75">
      <c r="A32" t="s">
        <v>50</v>
      </c>
    </row>
    <row r="33" ht="25.5">
      <c r="A33" s="232" t="s">
        <v>51</v>
      </c>
    </row>
    <row r="34" ht="12.75">
      <c r="A34" s="233" t="s">
        <v>52</v>
      </c>
    </row>
  </sheetData>
  <sheetProtection/>
  <hyperlinks>
    <hyperlink ref="A34" r:id="rId1" display="http://www.defra.gov.uk/statistics/environment/waste/wrfg09-condem/"/>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
    </sheetView>
  </sheetViews>
  <sheetFormatPr defaultColWidth="9.140625" defaultRowHeight="12.75"/>
  <cols>
    <col min="1" max="1" width="58.7109375" style="0" customWidth="1"/>
    <col min="2" max="2" width="21.421875" style="0" customWidth="1"/>
    <col min="3" max="3" width="19.421875" style="0" customWidth="1"/>
    <col min="4" max="4" width="22.8515625" style="0" customWidth="1"/>
    <col min="5" max="5" width="45.7109375" style="0" customWidth="1"/>
    <col min="6" max="6" width="10.421875" style="0" bestFit="1" customWidth="1"/>
    <col min="9" max="10" width="12.140625" style="0" bestFit="1" customWidth="1"/>
  </cols>
  <sheetData>
    <row r="1" ht="15.75">
      <c r="A1" s="231" t="s">
        <v>49</v>
      </c>
    </row>
    <row r="3" spans="1:6" ht="18.75">
      <c r="A3" s="1" t="s">
        <v>0</v>
      </c>
      <c r="B3" s="2" t="s">
        <v>1</v>
      </c>
      <c r="C3" s="3" t="s">
        <v>2</v>
      </c>
      <c r="D3" s="4" t="s">
        <v>3</v>
      </c>
      <c r="E3" s="93" t="s">
        <v>4</v>
      </c>
      <c r="F3" s="5"/>
    </row>
    <row r="4" spans="1:6" ht="12.75">
      <c r="A4" s="7" t="s">
        <v>5</v>
      </c>
      <c r="B4" s="8">
        <v>15971362.445999999</v>
      </c>
      <c r="C4" s="9">
        <v>5684704.217</v>
      </c>
      <c r="D4" s="10"/>
      <c r="E4" s="94" t="s">
        <v>6</v>
      </c>
      <c r="F4" s="7"/>
    </row>
    <row r="5" spans="1:6" ht="12.75">
      <c r="A5" s="7" t="s">
        <v>7</v>
      </c>
      <c r="B5" s="8">
        <v>8768657.881</v>
      </c>
      <c r="C5" s="9">
        <v>5711398.438999999</v>
      </c>
      <c r="D5" s="10"/>
      <c r="E5" s="94" t="s">
        <v>6</v>
      </c>
      <c r="F5" s="7"/>
    </row>
    <row r="6" spans="1:6" ht="25.5">
      <c r="A6" s="11" t="s">
        <v>8</v>
      </c>
      <c r="B6" s="12">
        <f>B4-B5</f>
        <v>7202704.5649999995</v>
      </c>
      <c r="C6" s="13">
        <v>0</v>
      </c>
      <c r="D6" s="14">
        <f>B6+C6</f>
        <v>7202704.5649999995</v>
      </c>
      <c r="E6" s="95" t="s">
        <v>9</v>
      </c>
      <c r="F6" s="15"/>
    </row>
    <row r="7" spans="1:6" ht="12.75">
      <c r="A7" s="115"/>
      <c r="B7" s="116"/>
      <c r="C7" s="118"/>
      <c r="D7" s="117"/>
      <c r="E7" s="115"/>
      <c r="F7" s="115"/>
    </row>
    <row r="8" spans="1:6" ht="12.75">
      <c r="A8" s="16" t="s">
        <v>10</v>
      </c>
      <c r="B8" s="17"/>
      <c r="C8" s="18"/>
      <c r="D8" s="19"/>
      <c r="E8" s="96" t="s">
        <v>11</v>
      </c>
      <c r="F8" s="16"/>
    </row>
    <row r="9" spans="1:6" ht="12.75">
      <c r="A9" s="20" t="s">
        <v>12</v>
      </c>
      <c r="B9" s="21">
        <v>2454799.6889999993</v>
      </c>
      <c r="C9" s="22">
        <v>14501192.403</v>
      </c>
      <c r="D9" s="23">
        <f>SUM(B9:C9)</f>
        <v>16955992.092</v>
      </c>
      <c r="E9" s="97" t="s">
        <v>6</v>
      </c>
      <c r="F9" s="24"/>
    </row>
    <row r="10" spans="1:6" ht="12.75">
      <c r="A10" s="20" t="s">
        <v>13</v>
      </c>
      <c r="B10" s="21">
        <v>1195811.628</v>
      </c>
      <c r="C10" s="22">
        <v>0</v>
      </c>
      <c r="D10" s="25"/>
      <c r="E10" s="97"/>
      <c r="F10" s="24"/>
    </row>
    <row r="11" spans="1:6" ht="12.75">
      <c r="A11" s="26" t="s">
        <v>14</v>
      </c>
      <c r="B11" s="27">
        <v>8927415.349</v>
      </c>
      <c r="C11" s="22">
        <v>0</v>
      </c>
      <c r="D11" s="25"/>
      <c r="E11" s="98" t="s">
        <v>44</v>
      </c>
      <c r="F11" s="29">
        <v>84529300.124</v>
      </c>
    </row>
    <row r="12" spans="1:6" ht="12.75">
      <c r="A12" s="26" t="s">
        <v>16</v>
      </c>
      <c r="B12" s="30">
        <f>B11/100*F13</f>
        <v>1686787.7296476003</v>
      </c>
      <c r="C12" s="22">
        <v>0</v>
      </c>
      <c r="D12" s="31"/>
      <c r="E12" s="98" t="s">
        <v>45</v>
      </c>
      <c r="F12" s="32">
        <f>B4</f>
        <v>15971362.445999999</v>
      </c>
    </row>
    <row r="13" spans="1:6" ht="25.5">
      <c r="A13" s="33" t="s">
        <v>18</v>
      </c>
      <c r="B13" s="30">
        <f>B12+B10</f>
        <v>2882599.3576476006</v>
      </c>
      <c r="C13" s="22">
        <v>0</v>
      </c>
      <c r="D13" s="31"/>
      <c r="E13" s="98" t="s">
        <v>19</v>
      </c>
      <c r="F13" s="99">
        <f>F12/F11*100</f>
        <v>18.894469045136844</v>
      </c>
    </row>
    <row r="14" spans="1:6" ht="12.75">
      <c r="A14" s="35" t="s">
        <v>20</v>
      </c>
      <c r="B14" s="36">
        <f>B9+B13</f>
        <v>5337399.0466476</v>
      </c>
      <c r="C14" s="37">
        <f>C9</f>
        <v>14501192.403</v>
      </c>
      <c r="D14" s="38">
        <f>B14+C14</f>
        <v>19838591.4496476</v>
      </c>
      <c r="E14" s="98"/>
      <c r="F14" s="28"/>
    </row>
    <row r="15" spans="1:6" ht="12.75">
      <c r="A15" s="115"/>
      <c r="B15" s="116"/>
      <c r="C15" s="118"/>
      <c r="D15" s="117"/>
      <c r="E15" s="115"/>
      <c r="F15" s="115"/>
    </row>
    <row r="16" spans="1:6" ht="25.5">
      <c r="A16" s="39" t="s">
        <v>41</v>
      </c>
      <c r="B16" s="100">
        <v>0</v>
      </c>
      <c r="C16" s="101">
        <v>8150133.500014253</v>
      </c>
      <c r="D16" s="102"/>
      <c r="E16" s="103" t="s">
        <v>42</v>
      </c>
      <c r="F16" s="43"/>
    </row>
    <row r="17" spans="1:6" ht="12.75">
      <c r="A17" s="44" t="s">
        <v>23</v>
      </c>
      <c r="B17" s="104">
        <v>0</v>
      </c>
      <c r="C17" s="105">
        <f>C16</f>
        <v>8150133.500014253</v>
      </c>
      <c r="D17" s="106">
        <f>C17</f>
        <v>8150133.500014253</v>
      </c>
      <c r="E17" s="202" t="s">
        <v>24</v>
      </c>
      <c r="F17" s="43"/>
    </row>
    <row r="18" spans="1:6" ht="12.75">
      <c r="A18" s="115"/>
      <c r="B18" s="116"/>
      <c r="C18" s="118"/>
      <c r="D18" s="117"/>
      <c r="E18" s="115"/>
      <c r="F18" s="115"/>
    </row>
    <row r="19" spans="1:6" ht="24.75">
      <c r="A19" s="48" t="s">
        <v>25</v>
      </c>
      <c r="B19" s="49"/>
      <c r="C19" s="50"/>
      <c r="D19" s="51"/>
      <c r="E19" s="107" t="s">
        <v>46</v>
      </c>
      <c r="F19" s="108"/>
    </row>
    <row r="20" spans="1:6" ht="25.5">
      <c r="A20" s="52" t="s">
        <v>27</v>
      </c>
      <c r="B20" s="53">
        <f>B22</f>
        <v>34816000</v>
      </c>
      <c r="C20" s="54" t="s">
        <v>28</v>
      </c>
      <c r="D20" s="55"/>
      <c r="E20" s="109" t="s">
        <v>29</v>
      </c>
      <c r="F20" s="56"/>
    </row>
    <row r="21" spans="1:6" ht="26.25">
      <c r="A21" s="57" t="s">
        <v>30</v>
      </c>
      <c r="B21" s="58" t="s">
        <v>28</v>
      </c>
      <c r="C21" s="59">
        <v>7367999.999999999</v>
      </c>
      <c r="D21" s="55"/>
      <c r="E21" s="110" t="s">
        <v>31</v>
      </c>
      <c r="F21" s="56"/>
    </row>
    <row r="22" spans="1:6" ht="51">
      <c r="A22" s="60" t="s">
        <v>32</v>
      </c>
      <c r="B22" s="61">
        <v>34816000</v>
      </c>
      <c r="C22" s="62">
        <f>SUM(C21)</f>
        <v>7367999.999999999</v>
      </c>
      <c r="D22" s="63">
        <f>SUM(B22:C22)</f>
        <v>42184000</v>
      </c>
      <c r="E22" s="111" t="s">
        <v>33</v>
      </c>
      <c r="F22" s="56"/>
    </row>
    <row r="23" spans="1:6" ht="12.75">
      <c r="A23" s="115"/>
      <c r="B23" s="116"/>
      <c r="C23" s="118"/>
      <c r="D23" s="117"/>
      <c r="E23" s="115"/>
      <c r="F23" s="115"/>
    </row>
    <row r="24" spans="1:6" ht="12.75">
      <c r="A24" s="64" t="s">
        <v>34</v>
      </c>
      <c r="B24" s="65"/>
      <c r="C24" s="66"/>
      <c r="D24" s="67"/>
      <c r="E24" s="72"/>
      <c r="F24" s="210"/>
    </row>
    <row r="25" spans="1:6" ht="12.75">
      <c r="A25" s="68" t="s">
        <v>35</v>
      </c>
      <c r="B25" s="69">
        <f>B6</f>
        <v>7202704.5649999995</v>
      </c>
      <c r="C25" s="70">
        <f>C6</f>
        <v>0</v>
      </c>
      <c r="D25" s="71">
        <f>SUM(B25:C25)</f>
        <v>7202704.5649999995</v>
      </c>
      <c r="E25" s="205"/>
      <c r="F25" s="210"/>
    </row>
    <row r="26" spans="1:6" ht="12.75">
      <c r="A26" s="72" t="s">
        <v>36</v>
      </c>
      <c r="B26" s="73">
        <f>B14</f>
        <v>5337399.0466476</v>
      </c>
      <c r="C26" s="74">
        <f>C14</f>
        <v>14501192.403</v>
      </c>
      <c r="D26" s="75">
        <f>SUM(B26:C26)</f>
        <v>19838591.4496476</v>
      </c>
      <c r="E26" s="112"/>
      <c r="F26" s="76"/>
    </row>
    <row r="27" spans="1:6" ht="12.75">
      <c r="A27" s="72" t="s">
        <v>37</v>
      </c>
      <c r="B27" s="77">
        <f>B16</f>
        <v>0</v>
      </c>
      <c r="C27" s="78">
        <f>C16</f>
        <v>8150133.500014253</v>
      </c>
      <c r="D27" s="75">
        <f>SUM(B27:C27)</f>
        <v>8150133.500014253</v>
      </c>
      <c r="E27" s="112"/>
      <c r="F27" s="76"/>
    </row>
    <row r="28" spans="1:6" ht="12.75">
      <c r="A28" s="79" t="s">
        <v>38</v>
      </c>
      <c r="B28" s="73">
        <f>B22</f>
        <v>34816000</v>
      </c>
      <c r="C28" s="74">
        <f>C22</f>
        <v>7367999.999999999</v>
      </c>
      <c r="D28" s="75">
        <f>SUM(B28:C28)</f>
        <v>42184000</v>
      </c>
      <c r="E28" s="112"/>
      <c r="F28" s="76"/>
    </row>
    <row r="29" spans="1:6" ht="18.75">
      <c r="A29" s="80" t="s">
        <v>39</v>
      </c>
      <c r="B29" s="81">
        <f>SUM(B25:B28)</f>
        <v>47356103.6116476</v>
      </c>
      <c r="C29" s="82">
        <f>SUM(C26:C28)</f>
        <v>30019325.903014254</v>
      </c>
      <c r="D29" s="83">
        <f>SUM(B29:C29)</f>
        <v>77375429.51466185</v>
      </c>
      <c r="E29" s="113"/>
      <c r="F29" s="114"/>
    </row>
    <row r="30" spans="1:6" ht="12.75">
      <c r="A30" s="115"/>
      <c r="B30" s="84" t="s">
        <v>40</v>
      </c>
      <c r="C30" s="85" t="s">
        <v>40</v>
      </c>
      <c r="D30" s="86" t="s">
        <v>40</v>
      </c>
      <c r="E30" s="115"/>
      <c r="F30" s="115"/>
    </row>
    <row r="32" ht="12.75">
      <c r="A32" t="s">
        <v>50</v>
      </c>
    </row>
    <row r="33" ht="25.5">
      <c r="A33" s="232" t="s">
        <v>51</v>
      </c>
    </row>
    <row r="34" ht="12.75">
      <c r="A34" s="233" t="s">
        <v>52</v>
      </c>
    </row>
  </sheetData>
  <sheetProtection/>
  <hyperlinks>
    <hyperlink ref="A34" r:id="rId1" display="http://www.defra.gov.uk/statistics/environment/waste/wrfg09-condem/"/>
  </hyperlinks>
  <printOptions/>
  <pageMargins left="0.7086614173228347" right="0.7086614173228347" top="0.7480314960629921" bottom="0.7480314960629921" header="0.31496062992125984" footer="0.31496062992125984"/>
  <pageSetup fitToHeight="1" fitToWidth="1" horizontalDpi="300" verticalDpi="300" orientation="landscape" paperSize="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Lee</dc:creator>
  <cp:keywords/>
  <dc:description/>
  <cp:lastModifiedBy>Napaporn Tangtinthai</cp:lastModifiedBy>
  <dcterms:created xsi:type="dcterms:W3CDTF">2012-05-16T11:07:45Z</dcterms:created>
  <dcterms:modified xsi:type="dcterms:W3CDTF">2014-09-23T16:33:21Z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