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7069474\Documents\4 year\Chapter#5\Chapter#5\Results\"/>
    </mc:Choice>
  </mc:AlternateContent>
  <bookViews>
    <workbookView xWindow="0" yWindow="0" windowWidth="28800" windowHeight="12300" activeTab="3"/>
  </bookViews>
  <sheets>
    <sheet name="Initial" sheetId="1" r:id="rId1"/>
    <sheet name="kgha" sheetId="2" r:id="rId2"/>
    <sheet name="SE" sheetId="3" r:id="rId3"/>
    <sheet name="Graph" sheetId="5" r:id="rId4"/>
    <sheet name="AVERGED" sheetId="4" r:id="rId5"/>
  </sheets>
  <externalReferences>
    <externalReference r:id="rId6"/>
  </externalReferences>
  <definedNames>
    <definedName name="_xlnm._FilterDatabase" localSheetId="1" hidden="1">kgha!$C$1:$C$81</definedName>
    <definedName name="_xlnm._FilterDatabase" localSheetId="2" hidden="1">SE!$C$1:$C$81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6" i="3" l="1"/>
  <c r="O13" i="3"/>
  <c r="K7" i="3" l="1"/>
  <c r="K8" i="3"/>
  <c r="O2" i="3" l="1"/>
  <c r="P8" i="3"/>
  <c r="P3" i="3"/>
  <c r="L13" i="3"/>
  <c r="L24" i="3" s="1"/>
  <c r="P2" i="3"/>
  <c r="L2" i="3"/>
  <c r="K5" i="3"/>
  <c r="O5" i="3"/>
  <c r="P22" i="3"/>
  <c r="P33" i="3" s="1"/>
  <c r="P21" i="3"/>
  <c r="P32" i="3" s="1"/>
  <c r="P20" i="3"/>
  <c r="P31" i="3" s="1"/>
  <c r="P19" i="3"/>
  <c r="P30" i="3" s="1"/>
  <c r="P18" i="3"/>
  <c r="P29" i="3" s="1"/>
  <c r="P17" i="3"/>
  <c r="P28" i="3" s="1"/>
  <c r="P6" i="3"/>
  <c r="P16" i="3"/>
  <c r="P27" i="3" s="1"/>
  <c r="P15" i="3"/>
  <c r="P26" i="3" s="1"/>
  <c r="P14" i="3"/>
  <c r="P25" i="3" s="1"/>
  <c r="P13" i="3"/>
  <c r="P24" i="3" s="1"/>
  <c r="O22" i="3"/>
  <c r="O33" i="3" s="1"/>
  <c r="O21" i="3"/>
  <c r="O32" i="3" s="1"/>
  <c r="O20" i="3"/>
  <c r="O31" i="3" s="1"/>
  <c r="O19" i="3"/>
  <c r="O30" i="3" s="1"/>
  <c r="O7" i="3"/>
  <c r="O18" i="3"/>
  <c r="O29" i="3" s="1"/>
  <c r="O17" i="3"/>
  <c r="O28" i="3" s="1"/>
  <c r="O27" i="3"/>
  <c r="O15" i="3"/>
  <c r="O26" i="3" s="1"/>
  <c r="O14" i="3"/>
  <c r="O25" i="3" s="1"/>
  <c r="O24" i="3"/>
  <c r="L22" i="3"/>
  <c r="L33" i="3" s="1"/>
  <c r="L21" i="3"/>
  <c r="L32" i="3" s="1"/>
  <c r="L20" i="3"/>
  <c r="L31" i="3" s="1"/>
  <c r="L19" i="3"/>
  <c r="L30" i="3" s="1"/>
  <c r="L18" i="3"/>
  <c r="L29" i="3" s="1"/>
  <c r="L6" i="3"/>
  <c r="L17" i="3"/>
  <c r="L28" i="3" s="1"/>
  <c r="L16" i="3"/>
  <c r="L27" i="3" s="1"/>
  <c r="L15" i="3"/>
  <c r="L26" i="3" s="1"/>
  <c r="L3" i="3"/>
  <c r="L14" i="3"/>
  <c r="L25" i="3" s="1"/>
  <c r="K22" i="3"/>
  <c r="K33" i="3" s="1"/>
  <c r="K10" i="3"/>
  <c r="K21" i="3"/>
  <c r="K32" i="3" s="1"/>
  <c r="K20" i="3"/>
  <c r="K31" i="3" s="1"/>
  <c r="K19" i="3"/>
  <c r="K30" i="3" s="1"/>
  <c r="K18" i="3"/>
  <c r="K29" i="3" s="1"/>
  <c r="K17" i="3"/>
  <c r="K28" i="3" s="1"/>
  <c r="K16" i="3"/>
  <c r="K27" i="3" s="1"/>
  <c r="K15" i="3"/>
  <c r="K26" i="3" s="1"/>
  <c r="K14" i="3"/>
  <c r="K25" i="3" s="1"/>
  <c r="K13" i="3"/>
  <c r="K24" i="3" s="1"/>
  <c r="E3" i="4"/>
  <c r="G3" i="4" s="1"/>
  <c r="D3" i="4"/>
  <c r="F3" i="4" s="1"/>
  <c r="C3" i="4"/>
  <c r="B3" i="4"/>
  <c r="E2" i="4"/>
  <c r="G2" i="4" s="1"/>
  <c r="D2" i="4"/>
  <c r="F2" i="4" s="1"/>
  <c r="C2" i="4"/>
  <c r="B2" i="4"/>
  <c r="L10" i="3" l="1"/>
  <c r="L11" i="3"/>
  <c r="P11" i="3"/>
  <c r="P10" i="3"/>
  <c r="O10" i="3"/>
  <c r="O11" i="3"/>
  <c r="K11" i="3"/>
  <c r="P7" i="3"/>
  <c r="L7" i="3"/>
  <c r="O8" i="3"/>
  <c r="L8" i="3"/>
  <c r="P9" i="3"/>
  <c r="O9" i="3"/>
  <c r="L9" i="3"/>
  <c r="K9" i="3"/>
  <c r="O6" i="3"/>
  <c r="K6" i="3"/>
  <c r="L5" i="3"/>
  <c r="P5" i="3"/>
  <c r="P4" i="3"/>
  <c r="O4" i="3"/>
  <c r="L4" i="3"/>
  <c r="K4" i="3"/>
  <c r="O3" i="3"/>
  <c r="K3" i="3"/>
  <c r="K2" i="3"/>
  <c r="H3" i="2" l="1"/>
  <c r="I3" i="2" s="1"/>
  <c r="M3" i="2" s="1"/>
  <c r="H4" i="2"/>
  <c r="I4" i="2" s="1"/>
  <c r="M4" i="2" s="1"/>
  <c r="H5" i="2"/>
  <c r="I5" i="2" s="1"/>
  <c r="M5" i="2" s="1"/>
  <c r="H6" i="2"/>
  <c r="I6" i="2" s="1"/>
  <c r="M6" i="2" s="1"/>
  <c r="H7" i="2"/>
  <c r="I7" i="2" s="1"/>
  <c r="M7" i="2" s="1"/>
  <c r="H8" i="2"/>
  <c r="I8" i="2" s="1"/>
  <c r="M8" i="2" s="1"/>
  <c r="H9" i="2"/>
  <c r="I9" i="2" s="1"/>
  <c r="M9" i="2" s="1"/>
  <c r="H10" i="2"/>
  <c r="J10" i="2" s="1"/>
  <c r="N10" i="2" s="1"/>
  <c r="H11" i="2"/>
  <c r="J11" i="2" s="1"/>
  <c r="N11" i="2" s="1"/>
  <c r="H12" i="2"/>
  <c r="I12" i="2" s="1"/>
  <c r="M12" i="2" s="1"/>
  <c r="H13" i="2"/>
  <c r="J13" i="2" s="1"/>
  <c r="N13" i="2" s="1"/>
  <c r="H14" i="2"/>
  <c r="I14" i="2" s="1"/>
  <c r="M14" i="2" s="1"/>
  <c r="H15" i="2"/>
  <c r="J15" i="2" s="1"/>
  <c r="N15" i="2" s="1"/>
  <c r="H16" i="2"/>
  <c r="J16" i="2" s="1"/>
  <c r="N16" i="2" s="1"/>
  <c r="H17" i="2"/>
  <c r="I17" i="2" s="1"/>
  <c r="M17" i="2" s="1"/>
  <c r="H18" i="2"/>
  <c r="J18" i="2" s="1"/>
  <c r="N18" i="2" s="1"/>
  <c r="H19" i="2"/>
  <c r="J19" i="2" s="1"/>
  <c r="N19" i="2" s="1"/>
  <c r="H20" i="2"/>
  <c r="I20" i="2" s="1"/>
  <c r="M20" i="2" s="1"/>
  <c r="H21" i="2"/>
  <c r="I21" i="2" s="1"/>
  <c r="M21" i="2" s="1"/>
  <c r="H22" i="2"/>
  <c r="I22" i="2" s="1"/>
  <c r="M22" i="2" s="1"/>
  <c r="H23" i="2"/>
  <c r="I23" i="2" s="1"/>
  <c r="M23" i="2" s="1"/>
  <c r="H24" i="2"/>
  <c r="J24" i="2" s="1"/>
  <c r="N24" i="2" s="1"/>
  <c r="H25" i="2"/>
  <c r="I25" i="2" s="1"/>
  <c r="M25" i="2" s="1"/>
  <c r="H26" i="2"/>
  <c r="J26" i="2" s="1"/>
  <c r="N26" i="2" s="1"/>
  <c r="H27" i="2"/>
  <c r="I27" i="2" s="1"/>
  <c r="M27" i="2" s="1"/>
  <c r="H28" i="2"/>
  <c r="I28" i="2" s="1"/>
  <c r="M28" i="2" s="1"/>
  <c r="H29" i="2"/>
  <c r="J29" i="2" s="1"/>
  <c r="N29" i="2" s="1"/>
  <c r="H30" i="2"/>
  <c r="I30" i="2" s="1"/>
  <c r="M30" i="2" s="1"/>
  <c r="H31" i="2"/>
  <c r="J31" i="2" s="1"/>
  <c r="N31" i="2" s="1"/>
  <c r="H32" i="2"/>
  <c r="J32" i="2" s="1"/>
  <c r="H33" i="2"/>
  <c r="I33" i="2" s="1"/>
  <c r="M33" i="2" s="1"/>
  <c r="H34" i="2"/>
  <c r="J34" i="2" s="1"/>
  <c r="N34" i="2" s="1"/>
  <c r="H35" i="2"/>
  <c r="J35" i="2" s="1"/>
  <c r="N35" i="2" s="1"/>
  <c r="H36" i="2"/>
  <c r="I36" i="2" s="1"/>
  <c r="M36" i="2" s="1"/>
  <c r="H37" i="2"/>
  <c r="I37" i="2" s="1"/>
  <c r="M37" i="2" s="1"/>
  <c r="H38" i="2"/>
  <c r="I38" i="2" s="1"/>
  <c r="M38" i="2" s="1"/>
  <c r="H39" i="2"/>
  <c r="I39" i="2" s="1"/>
  <c r="M39" i="2" s="1"/>
  <c r="H40" i="2"/>
  <c r="J40" i="2" s="1"/>
  <c r="N40" i="2" s="1"/>
  <c r="H41" i="2"/>
  <c r="I41" i="2" s="1"/>
  <c r="M41" i="2" s="1"/>
  <c r="H42" i="2"/>
  <c r="J42" i="2" s="1"/>
  <c r="N42" i="2" s="1"/>
  <c r="H43" i="2"/>
  <c r="J43" i="2" s="1"/>
  <c r="N43" i="2" s="1"/>
  <c r="H44" i="2"/>
  <c r="I44" i="2" s="1"/>
  <c r="M44" i="2" s="1"/>
  <c r="H45" i="2"/>
  <c r="J45" i="2" s="1"/>
  <c r="N45" i="2" s="1"/>
  <c r="H46" i="2"/>
  <c r="I46" i="2" s="1"/>
  <c r="M46" i="2" s="1"/>
  <c r="H47" i="2"/>
  <c r="J47" i="2" s="1"/>
  <c r="N47" i="2" s="1"/>
  <c r="H48" i="2"/>
  <c r="I48" i="2" s="1"/>
  <c r="M48" i="2" s="1"/>
  <c r="H49" i="2"/>
  <c r="I49" i="2" s="1"/>
  <c r="M49" i="2" s="1"/>
  <c r="H50" i="2"/>
  <c r="I50" i="2" s="1"/>
  <c r="M50" i="2" s="1"/>
  <c r="H51" i="2"/>
  <c r="I51" i="2" s="1"/>
  <c r="M51" i="2" s="1"/>
  <c r="H52" i="2"/>
  <c r="I52" i="2" s="1"/>
  <c r="M52" i="2" s="1"/>
  <c r="H53" i="2"/>
  <c r="J53" i="2" s="1"/>
  <c r="N53" i="2" s="1"/>
  <c r="H54" i="2"/>
  <c r="I54" i="2" s="1"/>
  <c r="M54" i="2" s="1"/>
  <c r="H55" i="2"/>
  <c r="I55" i="2" s="1"/>
  <c r="M55" i="2" s="1"/>
  <c r="H56" i="2"/>
  <c r="J56" i="2" s="1"/>
  <c r="N56" i="2" s="1"/>
  <c r="H57" i="2"/>
  <c r="I57" i="2" s="1"/>
  <c r="M57" i="2" s="1"/>
  <c r="H58" i="2"/>
  <c r="J58" i="2" s="1"/>
  <c r="N58" i="2" s="1"/>
  <c r="H59" i="2"/>
  <c r="I59" i="2" s="1"/>
  <c r="M59" i="2" s="1"/>
  <c r="H60" i="2"/>
  <c r="I60" i="2" s="1"/>
  <c r="M60" i="2" s="1"/>
  <c r="H61" i="2"/>
  <c r="J61" i="2" s="1"/>
  <c r="N61" i="2" s="1"/>
  <c r="H62" i="2"/>
  <c r="I62" i="2" s="1"/>
  <c r="M62" i="2" s="1"/>
  <c r="H63" i="2"/>
  <c r="J63" i="2" s="1"/>
  <c r="N63" i="2" s="1"/>
  <c r="H64" i="2"/>
  <c r="I64" i="2" s="1"/>
  <c r="M64" i="2" s="1"/>
  <c r="H65" i="2"/>
  <c r="I65" i="2" s="1"/>
  <c r="M65" i="2" s="1"/>
  <c r="H66" i="2"/>
  <c r="I66" i="2" s="1"/>
  <c r="M66" i="2" s="1"/>
  <c r="H67" i="2"/>
  <c r="I67" i="2" s="1"/>
  <c r="M67" i="2" s="1"/>
  <c r="H68" i="2"/>
  <c r="I68" i="2" s="1"/>
  <c r="M68" i="2" s="1"/>
  <c r="H69" i="2"/>
  <c r="J69" i="2" s="1"/>
  <c r="N69" i="2" s="1"/>
  <c r="H70" i="2"/>
  <c r="I70" i="2" s="1"/>
  <c r="M70" i="2" s="1"/>
  <c r="H71" i="2"/>
  <c r="I71" i="2" s="1"/>
  <c r="M71" i="2" s="1"/>
  <c r="H72" i="2"/>
  <c r="J72" i="2" s="1"/>
  <c r="N72" i="2" s="1"/>
  <c r="H73" i="2"/>
  <c r="I73" i="2" s="1"/>
  <c r="M73" i="2" s="1"/>
  <c r="H74" i="2"/>
  <c r="J74" i="2" s="1"/>
  <c r="N74" i="2" s="1"/>
  <c r="H75" i="2"/>
  <c r="I75" i="2" s="1"/>
  <c r="M75" i="2" s="1"/>
  <c r="H76" i="2"/>
  <c r="I76" i="2" s="1"/>
  <c r="M76" i="2" s="1"/>
  <c r="H77" i="2"/>
  <c r="J77" i="2" s="1"/>
  <c r="N77" i="2" s="1"/>
  <c r="H78" i="2"/>
  <c r="I78" i="2" s="1"/>
  <c r="M78" i="2" s="1"/>
  <c r="H79" i="2"/>
  <c r="J79" i="2" s="1"/>
  <c r="N79" i="2" s="1"/>
  <c r="H80" i="2"/>
  <c r="I80" i="2" s="1"/>
  <c r="M80" i="2" s="1"/>
  <c r="H81" i="2"/>
  <c r="I81" i="2" s="1"/>
  <c r="M81" i="2" s="1"/>
  <c r="H2" i="2"/>
  <c r="I2" i="2" s="1"/>
  <c r="M2" i="2" s="1"/>
  <c r="I13" i="2" l="1"/>
  <c r="M13" i="2" s="1"/>
  <c r="I77" i="2"/>
  <c r="M77" i="2" s="1"/>
  <c r="I69" i="2"/>
  <c r="M69" i="2" s="1"/>
  <c r="I53" i="2"/>
  <c r="M53" i="2" s="1"/>
  <c r="I47" i="2"/>
  <c r="M47" i="2" s="1"/>
  <c r="I34" i="2"/>
  <c r="M34" i="2" s="1"/>
  <c r="J80" i="2"/>
  <c r="N80" i="2" s="1"/>
  <c r="J67" i="2"/>
  <c r="N67" i="2" s="1"/>
  <c r="J54" i="2"/>
  <c r="N54" i="2" s="1"/>
  <c r="I45" i="2"/>
  <c r="M45" i="2" s="1"/>
  <c r="I31" i="2"/>
  <c r="M31" i="2" s="1"/>
  <c r="I18" i="2"/>
  <c r="M18" i="2" s="1"/>
  <c r="J2" i="2"/>
  <c r="N2" i="2" s="1"/>
  <c r="I79" i="2"/>
  <c r="M79" i="2" s="1"/>
  <c r="J66" i="2"/>
  <c r="N66" i="2" s="1"/>
  <c r="I42" i="2"/>
  <c r="M42" i="2" s="1"/>
  <c r="I29" i="2"/>
  <c r="M29" i="2" s="1"/>
  <c r="I15" i="2"/>
  <c r="M15" i="2" s="1"/>
  <c r="I26" i="2"/>
  <c r="M26" i="2" s="1"/>
  <c r="J64" i="2"/>
  <c r="N64" i="2" s="1"/>
  <c r="J38" i="2"/>
  <c r="N38" i="2" s="1"/>
  <c r="I10" i="2"/>
  <c r="M10" i="2" s="1"/>
  <c r="I63" i="2"/>
  <c r="M63" i="2" s="1"/>
  <c r="J50" i="2"/>
  <c r="N50" i="2" s="1"/>
  <c r="J37" i="2"/>
  <c r="N37" i="2" s="1"/>
  <c r="J22" i="2"/>
  <c r="N22" i="2" s="1"/>
  <c r="J6" i="2"/>
  <c r="N6" i="2" s="1"/>
  <c r="I74" i="2"/>
  <c r="M74" i="2" s="1"/>
  <c r="J51" i="2"/>
  <c r="N51" i="2" s="1"/>
  <c r="J70" i="2"/>
  <c r="N70" i="2" s="1"/>
  <c r="I61" i="2"/>
  <c r="M61" i="2" s="1"/>
  <c r="J21" i="2"/>
  <c r="N21" i="2" s="1"/>
  <c r="J5" i="2"/>
  <c r="N5" i="2" s="1"/>
  <c r="I58" i="2"/>
  <c r="M58" i="2" s="1"/>
  <c r="J48" i="2"/>
  <c r="N48" i="2" s="1"/>
  <c r="J73" i="2"/>
  <c r="N73" i="2" s="1"/>
  <c r="J57" i="2"/>
  <c r="N57" i="2" s="1"/>
  <c r="J41" i="2"/>
  <c r="N41" i="2" s="1"/>
  <c r="I35" i="2"/>
  <c r="M35" i="2" s="1"/>
  <c r="I32" i="2"/>
  <c r="M32" i="2" s="1"/>
  <c r="J25" i="2"/>
  <c r="N25" i="2" s="1"/>
  <c r="I19" i="2"/>
  <c r="M19" i="2" s="1"/>
  <c r="I16" i="2"/>
  <c r="M16" i="2" s="1"/>
  <c r="J9" i="2"/>
  <c r="N9" i="2" s="1"/>
  <c r="J76" i="2"/>
  <c r="N76" i="2" s="1"/>
  <c r="J60" i="2"/>
  <c r="N60" i="2" s="1"/>
  <c r="J44" i="2"/>
  <c r="N44" i="2" s="1"/>
  <c r="J28" i="2"/>
  <c r="N28" i="2" s="1"/>
  <c r="J12" i="2"/>
  <c r="N12" i="2" s="1"/>
  <c r="J75" i="2"/>
  <c r="N75" i="2" s="1"/>
  <c r="J59" i="2"/>
  <c r="N59" i="2" s="1"/>
  <c r="J27" i="2"/>
  <c r="N27" i="2" s="1"/>
  <c r="J8" i="2"/>
  <c r="N8" i="2" s="1"/>
  <c r="J81" i="2"/>
  <c r="N81" i="2" s="1"/>
  <c r="J78" i="2"/>
  <c r="N78" i="2" s="1"/>
  <c r="I72" i="2"/>
  <c r="M72" i="2" s="1"/>
  <c r="J65" i="2"/>
  <c r="N65" i="2" s="1"/>
  <c r="J62" i="2"/>
  <c r="N62" i="2" s="1"/>
  <c r="I56" i="2"/>
  <c r="M56" i="2" s="1"/>
  <c r="J49" i="2"/>
  <c r="N49" i="2" s="1"/>
  <c r="J46" i="2"/>
  <c r="N46" i="2" s="1"/>
  <c r="I43" i="2"/>
  <c r="M43" i="2" s="1"/>
  <c r="I40" i="2"/>
  <c r="M40" i="2" s="1"/>
  <c r="J33" i="2"/>
  <c r="N33" i="2" s="1"/>
  <c r="J30" i="2"/>
  <c r="N30" i="2" s="1"/>
  <c r="I24" i="2"/>
  <c r="M24" i="2" s="1"/>
  <c r="J17" i="2"/>
  <c r="N17" i="2" s="1"/>
  <c r="J14" i="2"/>
  <c r="N14" i="2" s="1"/>
  <c r="I11" i="2"/>
  <c r="M11" i="2" s="1"/>
  <c r="J71" i="2"/>
  <c r="N71" i="2" s="1"/>
  <c r="J68" i="2"/>
  <c r="N68" i="2" s="1"/>
  <c r="J55" i="2"/>
  <c r="N55" i="2" s="1"/>
  <c r="J52" i="2"/>
  <c r="N52" i="2" s="1"/>
  <c r="J39" i="2"/>
  <c r="N39" i="2" s="1"/>
  <c r="J36" i="2"/>
  <c r="N36" i="2" s="1"/>
  <c r="J23" i="2"/>
  <c r="N23" i="2" s="1"/>
  <c r="J20" i="2"/>
  <c r="N20" i="2" s="1"/>
  <c r="J7" i="2"/>
  <c r="N7" i="2" s="1"/>
  <c r="J4" i="2"/>
  <c r="N4" i="2" s="1"/>
  <c r="J3" i="2"/>
  <c r="N3" i="2" s="1"/>
  <c r="E80" i="1" l="1"/>
  <c r="G80" i="1" s="1"/>
  <c r="E81" i="1"/>
  <c r="G81" i="1" s="1"/>
  <c r="F80" i="1"/>
  <c r="H80" i="1" s="1"/>
  <c r="F81" i="1"/>
  <c r="H81" i="1" s="1"/>
  <c r="E79" i="1"/>
  <c r="G79" i="1" s="1"/>
  <c r="E78" i="1"/>
  <c r="G78" i="1" s="1"/>
  <c r="F79" i="1"/>
  <c r="H79" i="1" s="1"/>
  <c r="F78" i="1"/>
  <c r="H78" i="1" s="1"/>
  <c r="E77" i="1"/>
  <c r="G77" i="1" s="1"/>
  <c r="E74" i="1"/>
  <c r="G74" i="1" s="1"/>
  <c r="E76" i="1"/>
  <c r="G76" i="1" s="1"/>
  <c r="E75" i="1"/>
  <c r="G75" i="1" s="1"/>
  <c r="F77" i="1"/>
  <c r="H77" i="1" s="1"/>
  <c r="F76" i="1"/>
  <c r="H76" i="1" s="1"/>
  <c r="F75" i="1"/>
  <c r="H75" i="1" s="1"/>
  <c r="F74" i="1"/>
  <c r="H74" i="1" s="1"/>
  <c r="E73" i="1"/>
  <c r="G73" i="1" s="1"/>
  <c r="E72" i="1"/>
  <c r="G72" i="1" s="1"/>
  <c r="F73" i="1"/>
  <c r="H73" i="1" s="1"/>
  <c r="F72" i="1"/>
  <c r="H72" i="1" s="1"/>
  <c r="E71" i="1"/>
  <c r="G71" i="1" s="1"/>
  <c r="E70" i="1"/>
  <c r="G70" i="1" s="1"/>
  <c r="F71" i="1"/>
  <c r="H71" i="1" s="1"/>
  <c r="F70" i="1"/>
  <c r="H70" i="1" s="1"/>
  <c r="F68" i="1"/>
  <c r="H68" i="1" s="1"/>
  <c r="F67" i="1"/>
  <c r="H67" i="1" s="1"/>
  <c r="F66" i="1"/>
  <c r="H66" i="1" s="1"/>
  <c r="F69" i="1"/>
  <c r="H69" i="1" s="1"/>
  <c r="E69" i="1"/>
  <c r="G69" i="1" s="1"/>
  <c r="E68" i="1"/>
  <c r="G68" i="1" s="1"/>
  <c r="E67" i="1"/>
  <c r="G67" i="1" s="1"/>
  <c r="E66" i="1"/>
  <c r="G66" i="1" s="1"/>
  <c r="F65" i="1"/>
  <c r="H65" i="1" s="1"/>
  <c r="F64" i="1"/>
  <c r="H64" i="1" s="1"/>
  <c r="E65" i="1"/>
  <c r="G65" i="1" s="1"/>
  <c r="E64" i="1"/>
  <c r="G64" i="1" s="1"/>
  <c r="F63" i="1"/>
  <c r="H63" i="1" s="1"/>
  <c r="F62" i="1"/>
  <c r="H62" i="1" s="1"/>
  <c r="E63" i="1"/>
  <c r="G63" i="1" s="1"/>
  <c r="E62" i="1"/>
  <c r="G62" i="1" s="1"/>
  <c r="E61" i="1"/>
  <c r="G61" i="1" s="1"/>
  <c r="E60" i="1"/>
  <c r="G60" i="1" s="1"/>
  <c r="E59" i="1"/>
  <c r="G59" i="1" s="1"/>
  <c r="E58" i="1"/>
  <c r="G58" i="1" s="1"/>
  <c r="F61" i="1"/>
  <c r="H61" i="1" s="1"/>
  <c r="F60" i="1"/>
  <c r="H60" i="1" s="1"/>
  <c r="F58" i="1"/>
  <c r="H58" i="1" s="1"/>
  <c r="F59" i="1"/>
  <c r="H59" i="1" s="1"/>
  <c r="E57" i="1"/>
  <c r="G57" i="1" s="1"/>
  <c r="E56" i="1"/>
  <c r="G56" i="1" s="1"/>
  <c r="F57" i="1"/>
  <c r="H57" i="1" s="1"/>
  <c r="F56" i="1"/>
  <c r="H56" i="1" s="1"/>
  <c r="E54" i="1"/>
  <c r="G54" i="1" s="1"/>
  <c r="E55" i="1"/>
  <c r="G55" i="1" s="1"/>
  <c r="F55" i="1"/>
  <c r="H55" i="1" s="1"/>
  <c r="F54" i="1"/>
  <c r="H54" i="1" s="1"/>
  <c r="F52" i="1"/>
  <c r="H52" i="1" s="1"/>
  <c r="F51" i="1"/>
  <c r="H51" i="1" s="1"/>
  <c r="F50" i="1"/>
  <c r="H50" i="1" s="1"/>
  <c r="F53" i="1"/>
  <c r="H53" i="1" s="1"/>
  <c r="E52" i="1"/>
  <c r="G52" i="1" s="1"/>
  <c r="E51" i="1"/>
  <c r="G51" i="1" s="1"/>
  <c r="E50" i="1"/>
  <c r="G50" i="1" s="1"/>
  <c r="E53" i="1"/>
  <c r="G53" i="1" s="1"/>
  <c r="E49" i="1"/>
  <c r="G49" i="1" s="1"/>
  <c r="E48" i="1"/>
  <c r="G48" i="1" s="1"/>
  <c r="F49" i="1"/>
  <c r="H49" i="1" s="1"/>
  <c r="F48" i="1"/>
  <c r="H48" i="1" s="1"/>
  <c r="F47" i="1"/>
  <c r="H47" i="1" s="1"/>
  <c r="F46" i="1"/>
  <c r="H46" i="1" s="1"/>
  <c r="E47" i="1"/>
  <c r="G47" i="1" s="1"/>
  <c r="E46" i="1"/>
  <c r="G46" i="1" s="1"/>
  <c r="E45" i="1"/>
  <c r="G45" i="1" s="1"/>
  <c r="E44" i="1"/>
  <c r="G44" i="1" s="1"/>
  <c r="E43" i="1"/>
  <c r="G43" i="1" s="1"/>
  <c r="E42" i="1"/>
  <c r="G42" i="1" s="1"/>
  <c r="F44" i="1"/>
  <c r="H44" i="1" s="1"/>
  <c r="F45" i="1"/>
  <c r="H45" i="1" s="1"/>
  <c r="F43" i="1"/>
  <c r="H43" i="1" s="1"/>
  <c r="F42" i="1"/>
  <c r="H42" i="1" s="1"/>
  <c r="E41" i="1"/>
  <c r="G41" i="1" s="1"/>
  <c r="E40" i="1"/>
  <c r="G40" i="1" s="1"/>
  <c r="F40" i="1"/>
  <c r="H40" i="1" s="1"/>
  <c r="F41" i="1"/>
  <c r="H41" i="1" s="1"/>
  <c r="E38" i="1"/>
  <c r="G38" i="1" s="1"/>
  <c r="E39" i="1"/>
  <c r="G39" i="1" s="1"/>
  <c r="F39" i="1"/>
  <c r="H39" i="1" s="1"/>
  <c r="F38" i="1"/>
  <c r="H38" i="1" s="1"/>
  <c r="E34" i="1"/>
  <c r="G34" i="1" s="1"/>
  <c r="E36" i="1"/>
  <c r="G36" i="1" s="1"/>
  <c r="E35" i="1"/>
  <c r="G35" i="1" s="1"/>
  <c r="E37" i="1"/>
  <c r="G37" i="1" s="1"/>
  <c r="F37" i="1"/>
  <c r="H37" i="1" s="1"/>
  <c r="F34" i="1"/>
  <c r="H34" i="1" s="1"/>
  <c r="F36" i="1"/>
  <c r="H36" i="1" s="1"/>
  <c r="F35" i="1"/>
  <c r="H35" i="1" s="1"/>
  <c r="E33" i="1"/>
  <c r="G33" i="1" s="1"/>
  <c r="E32" i="1"/>
  <c r="G32" i="1" s="1"/>
  <c r="F32" i="1"/>
  <c r="H32" i="1" s="1"/>
  <c r="F33" i="1"/>
  <c r="H33" i="1" s="1"/>
  <c r="E31" i="1"/>
  <c r="G31" i="1" s="1"/>
  <c r="E30" i="1"/>
  <c r="G30" i="1" s="1"/>
  <c r="F31" i="1"/>
  <c r="H31" i="1" s="1"/>
  <c r="F30" i="1"/>
  <c r="H30" i="1" s="1"/>
  <c r="E29" i="1"/>
  <c r="G29" i="1" s="1"/>
  <c r="E28" i="1"/>
  <c r="G28" i="1" s="1"/>
  <c r="E27" i="1"/>
  <c r="G27" i="1" s="1"/>
  <c r="E26" i="1"/>
  <c r="G26" i="1" s="1"/>
  <c r="F29" i="1"/>
  <c r="H29" i="1" s="1"/>
  <c r="F28" i="1"/>
  <c r="H28" i="1" s="1"/>
  <c r="F26" i="1"/>
  <c r="H26" i="1" s="1"/>
  <c r="F27" i="1"/>
  <c r="H27" i="1" s="1"/>
  <c r="F24" i="1"/>
  <c r="H24" i="1" s="1"/>
  <c r="F25" i="1"/>
  <c r="H25" i="1" s="1"/>
  <c r="E25" i="1"/>
  <c r="G25" i="1" s="1"/>
  <c r="E24" i="1"/>
  <c r="G24" i="1" s="1"/>
  <c r="F23" i="1"/>
  <c r="H23" i="1" s="1"/>
  <c r="F22" i="1"/>
  <c r="H22" i="1" s="1"/>
  <c r="E23" i="1"/>
  <c r="G23" i="1" s="1"/>
  <c r="E22" i="1"/>
  <c r="G22" i="1" s="1"/>
  <c r="E21" i="1"/>
  <c r="G21" i="1" s="1"/>
  <c r="E18" i="1"/>
  <c r="G18" i="1" s="1"/>
  <c r="E20" i="1"/>
  <c r="G20" i="1" s="1"/>
  <c r="E19" i="1"/>
  <c r="G19" i="1" s="1"/>
  <c r="F18" i="1"/>
  <c r="H18" i="1" s="1"/>
  <c r="F20" i="1"/>
  <c r="H20" i="1" s="1"/>
  <c r="F19" i="1"/>
  <c r="H19" i="1" s="1"/>
  <c r="F21" i="1"/>
  <c r="H21" i="1" s="1"/>
  <c r="F16" i="1"/>
  <c r="H16" i="1" s="1"/>
  <c r="F17" i="1"/>
  <c r="H17" i="1" s="1"/>
  <c r="E17" i="1"/>
  <c r="G17" i="1" s="1"/>
  <c r="E16" i="1"/>
  <c r="G16" i="1" s="1"/>
  <c r="F15" i="1"/>
  <c r="H15" i="1" s="1"/>
  <c r="F14" i="1"/>
  <c r="H14" i="1" s="1"/>
  <c r="E15" i="1"/>
  <c r="G15" i="1" s="1"/>
  <c r="E14" i="1"/>
  <c r="G14" i="1" s="1"/>
  <c r="E5" i="1"/>
  <c r="G5" i="1" s="1"/>
  <c r="E9" i="1"/>
  <c r="G9" i="1" s="1"/>
  <c r="E10" i="1"/>
  <c r="G10" i="1" s="1"/>
  <c r="E13" i="1"/>
  <c r="G13" i="1" s="1"/>
  <c r="E2" i="1"/>
  <c r="G2" i="1" s="1"/>
  <c r="E6" i="1"/>
  <c r="G6" i="1" s="1"/>
  <c r="E4" i="1"/>
  <c r="G4" i="1" s="1"/>
  <c r="E8" i="1"/>
  <c r="G8" i="1" s="1"/>
  <c r="E12" i="1"/>
  <c r="G12" i="1" s="1"/>
  <c r="E11" i="1"/>
  <c r="G11" i="1" s="1"/>
  <c r="E3" i="1"/>
  <c r="G3" i="1" s="1"/>
  <c r="E7" i="1"/>
  <c r="G7" i="1" s="1"/>
  <c r="F10" i="1"/>
  <c r="H10" i="1" s="1"/>
  <c r="F13" i="1"/>
  <c r="H13" i="1" s="1"/>
  <c r="F5" i="1"/>
  <c r="H5" i="1" s="1"/>
  <c r="F9" i="1"/>
  <c r="H9" i="1" s="1"/>
  <c r="F12" i="1"/>
  <c r="H12" i="1" s="1"/>
  <c r="F6" i="1"/>
  <c r="H6" i="1" s="1"/>
  <c r="F2" i="1"/>
  <c r="H2" i="1" s="1"/>
  <c r="F3" i="1"/>
  <c r="H3" i="1" s="1"/>
  <c r="F7" i="1"/>
  <c r="H7" i="1" s="1"/>
  <c r="F11" i="1"/>
  <c r="H11" i="1" s="1"/>
  <c r="F4" i="1"/>
  <c r="H4" i="1" s="1"/>
  <c r="F8" i="1"/>
  <c r="H8" i="1" s="1"/>
</calcChain>
</file>

<file path=xl/sharedStrings.xml><?xml version="1.0" encoding="utf-8"?>
<sst xmlns="http://schemas.openxmlformats.org/spreadsheetml/2006/main" count="722" uniqueCount="54">
  <si>
    <t>124B</t>
  </si>
  <si>
    <t>06.11.2018</t>
  </si>
  <si>
    <t>124A</t>
  </si>
  <si>
    <t>84B</t>
  </si>
  <si>
    <t>84A</t>
  </si>
  <si>
    <t>60B</t>
  </si>
  <si>
    <t>60A</t>
  </si>
  <si>
    <t>14B</t>
  </si>
  <si>
    <t>14A</t>
  </si>
  <si>
    <t>Ammonium_N(ppm)</t>
  </si>
  <si>
    <t>Nitrate_N(ppm)</t>
  </si>
  <si>
    <t>Ammonia (-blank)</t>
  </si>
  <si>
    <t>Nitrate (-blank)</t>
  </si>
  <si>
    <t>Ammonia (ppm)</t>
  </si>
  <si>
    <t>Nitrate (ppm)</t>
  </si>
  <si>
    <t>ID</t>
  </si>
  <si>
    <t>Sampling date</t>
  </si>
  <si>
    <t>20.12.2018</t>
  </si>
  <si>
    <t xml:space="preserve">60B </t>
  </si>
  <si>
    <t xml:space="preserve">84A  </t>
  </si>
  <si>
    <t xml:space="preserve">124B </t>
  </si>
  <si>
    <t>04.12.2018</t>
  </si>
  <si>
    <t>30.11.2018</t>
  </si>
  <si>
    <t>05.02.2019</t>
  </si>
  <si>
    <t>25.01.2019</t>
  </si>
  <si>
    <t>13.02.2019</t>
  </si>
  <si>
    <t>15.01.2019</t>
  </si>
  <si>
    <t>11.01.2019</t>
  </si>
  <si>
    <t>21.11.2018</t>
  </si>
  <si>
    <t>ID.location</t>
  </si>
  <si>
    <t>Treatment</t>
  </si>
  <si>
    <t>Nitrate-N(mg/l)</t>
  </si>
  <si>
    <t>Ammonium-N(mg/l)</t>
  </si>
  <si>
    <t>soil weight (g)</t>
  </si>
  <si>
    <t>GWC (g/g)</t>
  </si>
  <si>
    <t>Dry soil (g)</t>
  </si>
  <si>
    <t>Nitrate-N(mg/kg)</t>
  </si>
  <si>
    <t>Ammonium-N(mg/kg)</t>
  </si>
  <si>
    <t>Sampling depth (m)</t>
  </si>
  <si>
    <t>BD (g/cm3)</t>
  </si>
  <si>
    <t>Nitrate-N(kg/ha)</t>
  </si>
  <si>
    <t>Ammonium-N(kg/ha)</t>
  </si>
  <si>
    <t>C.t</t>
  </si>
  <si>
    <t>M.t</t>
  </si>
  <si>
    <t>SD.N</t>
  </si>
  <si>
    <t>SD.A</t>
  </si>
  <si>
    <t>SE.N</t>
  </si>
  <si>
    <t>SE.A</t>
  </si>
  <si>
    <t>Ammonium-N</t>
  </si>
  <si>
    <t>Nitrate-N</t>
  </si>
  <si>
    <t>Conventional tillage</t>
  </si>
  <si>
    <t>Minimum tillage</t>
  </si>
  <si>
    <t>SD</t>
  </si>
  <si>
    <t>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</si>
</sst>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4">
    <xf numFmtId="0" fontId="0" fillId="0" borderId="0" xfId="0"/>
    <xf numFmtId="0" fontId="2" fillId="3" borderId="1" xfId="0" applyFont="1" applyFill="1" applyBorder="1"/>
    <xf numFmtId="0" fontId="3" fillId="2" borderId="1" xfId="1" applyFont="1" applyBorder="1"/>
    <xf numFmtId="2" fontId="3" fillId="2" borderId="1" xfId="1" applyNumberFormat="1" applyFont="1" applyBorder="1"/>
    <xf numFmtId="0" fontId="3" fillId="2" borderId="2" xfId="1" applyFont="1" applyBorder="1"/>
    <xf numFmtId="0" fontId="0" fillId="0" borderId="0" xfId="0" applyAlignment="1">
      <alignment horizontal="left"/>
    </xf>
    <xf numFmtId="2" fontId="0" fillId="0" borderId="0" xfId="0" applyNumberFormat="1" applyAlignment="1">
      <alignment horizontal="right"/>
    </xf>
    <xf numFmtId="0" fontId="4" fillId="0" borderId="0" xfId="0" applyFont="1" applyAlignment="1">
      <alignment horizontal="left"/>
    </xf>
    <xf numFmtId="2" fontId="0" fillId="0" borderId="0" xfId="0" applyNumberFormat="1"/>
    <xf numFmtId="0" fontId="3" fillId="2" borderId="1" xfId="1" applyFont="1" applyBorder="1" applyAlignment="1">
      <alignment horizontal="left"/>
    </xf>
    <xf numFmtId="14" fontId="2" fillId="3" borderId="1" xfId="0" applyNumberFormat="1" applyFont="1" applyFill="1" applyBorder="1"/>
    <xf numFmtId="14" fontId="0" fillId="0" borderId="0" xfId="0" applyNumberFormat="1"/>
    <xf numFmtId="0" fontId="3" fillId="2" borderId="0" xfId="1" applyFont="1" applyBorder="1"/>
    <xf numFmtId="0" fontId="0" fillId="4" borderId="0" xfId="0" applyFill="1"/>
  </cellXfs>
  <cellStyles count="2">
    <cellStyle name="40% - Accent5" xfId="1" builtinId="4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 b="1">
                <a:solidFill>
                  <a:srgbClr val="FF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Conventional</a:t>
            </a:r>
            <a:r>
              <a:rPr lang="en-GB" sz="1200" b="1" baseline="0">
                <a:solidFill>
                  <a:srgbClr val="FF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tillage</a:t>
            </a:r>
            <a:endParaRPr lang="en-GB" sz="1200" b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36710137316405844"/>
          <c:y val="2.00335301351616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47365073323183"/>
          <c:y val="0.10453496024527351"/>
          <c:w val="0.84248519655879017"/>
          <c:h val="0.5474340360527824"/>
        </c:manualLayout>
      </c:layout>
      <c:lineChart>
        <c:grouping val="standard"/>
        <c:varyColors val="0"/>
        <c:ser>
          <c:idx val="0"/>
          <c:order val="0"/>
          <c:tx>
            <c:strRef>
              <c:f>SE!$K$1</c:f>
              <c:strCache>
                <c:ptCount val="1"/>
                <c:pt idx="0">
                  <c:v>Nitrate-N(kg/ha)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SE!$K$24:$K$33</c:f>
                <c:numCache>
                  <c:formatCode>General</c:formatCode>
                  <c:ptCount val="10"/>
                  <c:pt idx="0">
                    <c:v>7.6020895843816314</c:v>
                  </c:pt>
                  <c:pt idx="1">
                    <c:v>6.5641775703678817</c:v>
                  </c:pt>
                  <c:pt idx="2">
                    <c:v>4.0781683344834958</c:v>
                  </c:pt>
                  <c:pt idx="3">
                    <c:v>2.3559204031137178</c:v>
                  </c:pt>
                  <c:pt idx="4">
                    <c:v>2.7953637601594958</c:v>
                  </c:pt>
                  <c:pt idx="5">
                    <c:v>9.721227120426116</c:v>
                  </c:pt>
                  <c:pt idx="6">
                    <c:v>4.5039789498966645</c:v>
                  </c:pt>
                  <c:pt idx="7">
                    <c:v>5.8531375659993996</c:v>
                  </c:pt>
                  <c:pt idx="8">
                    <c:v>8.7755588487279468</c:v>
                  </c:pt>
                  <c:pt idx="9">
                    <c:v>4.2040505472225647</c:v>
                  </c:pt>
                </c:numCache>
              </c:numRef>
            </c:plus>
            <c:minus>
              <c:numRef>
                <c:f>SE!$K$24:$K$33</c:f>
                <c:numCache>
                  <c:formatCode>General</c:formatCode>
                  <c:ptCount val="10"/>
                  <c:pt idx="0">
                    <c:v>7.6020895843816314</c:v>
                  </c:pt>
                  <c:pt idx="1">
                    <c:v>6.5641775703678817</c:v>
                  </c:pt>
                  <c:pt idx="2">
                    <c:v>4.0781683344834958</c:v>
                  </c:pt>
                  <c:pt idx="3">
                    <c:v>2.3559204031137178</c:v>
                  </c:pt>
                  <c:pt idx="4">
                    <c:v>2.7953637601594958</c:v>
                  </c:pt>
                  <c:pt idx="5">
                    <c:v>9.721227120426116</c:v>
                  </c:pt>
                  <c:pt idx="6">
                    <c:v>4.5039789498966645</c:v>
                  </c:pt>
                  <c:pt idx="7">
                    <c:v>5.8531375659993996</c:v>
                  </c:pt>
                  <c:pt idx="8">
                    <c:v>8.7755588487279468</c:v>
                  </c:pt>
                  <c:pt idx="9">
                    <c:v>4.2040505472225647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cat>
            <c:numRef>
              <c:f>SE!$I$2:$I$11</c:f>
              <c:numCache>
                <c:formatCode>m/d/yyyy</c:formatCode>
                <c:ptCount val="10"/>
                <c:pt idx="0">
                  <c:v>43410</c:v>
                </c:pt>
                <c:pt idx="1">
                  <c:v>43425</c:v>
                </c:pt>
                <c:pt idx="2">
                  <c:v>43434</c:v>
                </c:pt>
                <c:pt idx="3">
                  <c:v>43438</c:v>
                </c:pt>
                <c:pt idx="4">
                  <c:v>43454</c:v>
                </c:pt>
                <c:pt idx="5">
                  <c:v>43476</c:v>
                </c:pt>
                <c:pt idx="6">
                  <c:v>43480</c:v>
                </c:pt>
                <c:pt idx="7">
                  <c:v>43490</c:v>
                </c:pt>
                <c:pt idx="8">
                  <c:v>43501</c:v>
                </c:pt>
                <c:pt idx="9">
                  <c:v>43509</c:v>
                </c:pt>
              </c:numCache>
            </c:numRef>
          </c:cat>
          <c:val>
            <c:numRef>
              <c:f>SE!$K$2:$K$11</c:f>
              <c:numCache>
                <c:formatCode>General</c:formatCode>
                <c:ptCount val="10"/>
                <c:pt idx="0">
                  <c:v>40.773742918987317</c:v>
                </c:pt>
                <c:pt idx="1">
                  <c:v>40.773742918987317</c:v>
                </c:pt>
                <c:pt idx="2">
                  <c:v>5.2976418594333934</c:v>
                </c:pt>
                <c:pt idx="3">
                  <c:v>14.412030649983777</c:v>
                </c:pt>
                <c:pt idx="4">
                  <c:v>13.728596199118712</c:v>
                </c:pt>
                <c:pt idx="5">
                  <c:v>78.887696336482406</c:v>
                </c:pt>
                <c:pt idx="6">
                  <c:v>22.431332996374024</c:v>
                </c:pt>
                <c:pt idx="7">
                  <c:v>21.014208178832185</c:v>
                </c:pt>
                <c:pt idx="8">
                  <c:v>44.973738818241713</c:v>
                </c:pt>
                <c:pt idx="9">
                  <c:v>22.980423475022437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B2-4FE4-AC89-1B15EB8C5005}"/>
            </c:ext>
          </c:extLst>
        </c:ser>
        <c:ser>
          <c:idx val="1"/>
          <c:order val="1"/>
          <c:tx>
            <c:strRef>
              <c:f>SE!$L$1</c:f>
              <c:strCache>
                <c:ptCount val="1"/>
                <c:pt idx="0">
                  <c:v>Ammonium-N(kg/ha)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SE!$L$24:$L$33</c:f>
                <c:numCache>
                  <c:formatCode>General</c:formatCode>
                  <c:ptCount val="10"/>
                  <c:pt idx="0">
                    <c:v>1.0911658129020596</c:v>
                  </c:pt>
                  <c:pt idx="1">
                    <c:v>1.177814599248113</c:v>
                  </c:pt>
                  <c:pt idx="2">
                    <c:v>0</c:v>
                  </c:pt>
                  <c:pt idx="3">
                    <c:v>1.363206488476647</c:v>
                  </c:pt>
                  <c:pt idx="4">
                    <c:v>0</c:v>
                  </c:pt>
                  <c:pt idx="5">
                    <c:v>3.8587806213354945</c:v>
                  </c:pt>
                  <c:pt idx="6">
                    <c:v>3.9619067131132089</c:v>
                  </c:pt>
                  <c:pt idx="7">
                    <c:v>1.2045013758044349</c:v>
                  </c:pt>
                  <c:pt idx="8">
                    <c:v>0.80616598324128685</c:v>
                  </c:pt>
                  <c:pt idx="9">
                    <c:v>1.458134139410918</c:v>
                  </c:pt>
                </c:numCache>
              </c:numRef>
            </c:plus>
            <c:minus>
              <c:numRef>
                <c:f>SE!$L$24:$L$33</c:f>
                <c:numCache>
                  <c:formatCode>General</c:formatCode>
                  <c:ptCount val="10"/>
                  <c:pt idx="0">
                    <c:v>1.0911658129020596</c:v>
                  </c:pt>
                  <c:pt idx="1">
                    <c:v>1.177814599248113</c:v>
                  </c:pt>
                  <c:pt idx="2">
                    <c:v>0</c:v>
                  </c:pt>
                  <c:pt idx="3">
                    <c:v>1.363206488476647</c:v>
                  </c:pt>
                  <c:pt idx="4">
                    <c:v>0</c:v>
                  </c:pt>
                  <c:pt idx="5">
                    <c:v>3.8587806213354945</c:v>
                  </c:pt>
                  <c:pt idx="6">
                    <c:v>3.9619067131132089</c:v>
                  </c:pt>
                  <c:pt idx="7">
                    <c:v>1.2045013758044349</c:v>
                  </c:pt>
                  <c:pt idx="8">
                    <c:v>0.80616598324128685</c:v>
                  </c:pt>
                  <c:pt idx="9">
                    <c:v>1.458134139410918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0000"/>
                </a:solidFill>
                <a:round/>
              </a:ln>
              <a:effectLst/>
            </c:spPr>
          </c:errBars>
          <c:cat>
            <c:numRef>
              <c:f>SE!$I$2:$I$11</c:f>
              <c:numCache>
                <c:formatCode>m/d/yyyy</c:formatCode>
                <c:ptCount val="10"/>
                <c:pt idx="0">
                  <c:v>43410</c:v>
                </c:pt>
                <c:pt idx="1">
                  <c:v>43425</c:v>
                </c:pt>
                <c:pt idx="2">
                  <c:v>43434</c:v>
                </c:pt>
                <c:pt idx="3">
                  <c:v>43438</c:v>
                </c:pt>
                <c:pt idx="4">
                  <c:v>43454</c:v>
                </c:pt>
                <c:pt idx="5">
                  <c:v>43476</c:v>
                </c:pt>
                <c:pt idx="6">
                  <c:v>43480</c:v>
                </c:pt>
                <c:pt idx="7">
                  <c:v>43490</c:v>
                </c:pt>
                <c:pt idx="8">
                  <c:v>43501</c:v>
                </c:pt>
                <c:pt idx="9">
                  <c:v>43509</c:v>
                </c:pt>
              </c:numCache>
            </c:numRef>
          </c:cat>
          <c:val>
            <c:numRef>
              <c:f>SE!$L$2:$L$11</c:f>
              <c:numCache>
                <c:formatCode>General</c:formatCode>
                <c:ptCount val="10"/>
                <c:pt idx="0">
                  <c:v>1.3252495116500216</c:v>
                </c:pt>
                <c:pt idx="1">
                  <c:v>6.2034674625349453</c:v>
                </c:pt>
                <c:pt idx="2">
                  <c:v>0</c:v>
                </c:pt>
                <c:pt idx="3">
                  <c:v>3.1860068042007672</c:v>
                </c:pt>
                <c:pt idx="4">
                  <c:v>0</c:v>
                </c:pt>
                <c:pt idx="5">
                  <c:v>14.653477712388945</c:v>
                </c:pt>
                <c:pt idx="6">
                  <c:v>7.9429010055096425</c:v>
                </c:pt>
                <c:pt idx="7">
                  <c:v>1.2045013758044349</c:v>
                </c:pt>
                <c:pt idx="8">
                  <c:v>0.80616598324128685</c:v>
                </c:pt>
                <c:pt idx="9">
                  <c:v>7.3813015356763483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B2-4FE4-AC89-1B15EB8C50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802160"/>
        <c:axId val="442804456"/>
      </c:lineChart>
      <c:dateAx>
        <c:axId val="442802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n-GB" baseline="0">
                    <a:solidFill>
                      <a:schemeClr val="tx1"/>
                    </a:solidFill>
                    <a:latin typeface="Times New Roman" panose="02020603050405020304" pitchFamily="18" charset="0"/>
                  </a:rPr>
                  <a:t>Sampling date</a:t>
                </a:r>
              </a:p>
            </c:rich>
          </c:tx>
          <c:layout>
            <c:manualLayout>
              <c:xMode val="edge"/>
              <c:yMode val="edge"/>
              <c:x val="0.39797484774421027"/>
              <c:y val="0.84223547695260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42804456"/>
        <c:crosses val="autoZero"/>
        <c:auto val="0"/>
        <c:lblOffset val="100"/>
        <c:baseTimeUnit val="days"/>
        <c:majorUnit val="9"/>
        <c:majorTimeUnit val="days"/>
        <c:minorUnit val="2"/>
        <c:minorTimeUnit val="days"/>
      </c:dateAx>
      <c:valAx>
        <c:axId val="44280445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n-GB" baseline="0">
                    <a:solidFill>
                      <a:schemeClr val="tx1"/>
                    </a:solidFill>
                    <a:latin typeface="Times New Roman" panose="02020603050405020304" pitchFamily="18" charset="0"/>
                  </a:rPr>
                  <a:t>N concentration (kg/ha)</a:t>
                </a:r>
              </a:p>
            </c:rich>
          </c:tx>
          <c:layout>
            <c:manualLayout>
              <c:xMode val="edge"/>
              <c:yMode val="edge"/>
              <c:x val="2.0445061989857245E-2"/>
              <c:y val="0.150811152902842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428021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 b="1">
                <a:solidFill>
                  <a:srgbClr val="FF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Minimum tillage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13684869182375"/>
          <c:y val="0.12532801040662075"/>
          <c:w val="0.84682147483653747"/>
          <c:h val="0.50458333466833705"/>
        </c:manualLayout>
      </c:layout>
      <c:lineChart>
        <c:grouping val="standard"/>
        <c:varyColors val="0"/>
        <c:ser>
          <c:idx val="0"/>
          <c:order val="0"/>
          <c:tx>
            <c:strRef>
              <c:f>SE!$O$1</c:f>
              <c:strCache>
                <c:ptCount val="1"/>
                <c:pt idx="0">
                  <c:v>Nitrate-N(kg/ha)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SE!$O$24:$O$33</c:f>
                <c:numCache>
                  <c:formatCode>General</c:formatCode>
                  <c:ptCount val="10"/>
                  <c:pt idx="0">
                    <c:v>5.23806029210132</c:v>
                  </c:pt>
                  <c:pt idx="1">
                    <c:v>7.2282817425739925</c:v>
                  </c:pt>
                  <c:pt idx="2">
                    <c:v>7.3048620365435122</c:v>
                  </c:pt>
                  <c:pt idx="3">
                    <c:v>5.7820859501271977</c:v>
                  </c:pt>
                  <c:pt idx="4">
                    <c:v>5.3620822682916627</c:v>
                  </c:pt>
                  <c:pt idx="5">
                    <c:v>10.202175032293612</c:v>
                  </c:pt>
                  <c:pt idx="6">
                    <c:v>6.3584839062241389</c:v>
                  </c:pt>
                  <c:pt idx="7">
                    <c:v>2.7147748699013343</c:v>
                  </c:pt>
                  <c:pt idx="8">
                    <c:v>5.6430865192628969</c:v>
                  </c:pt>
                  <c:pt idx="9">
                    <c:v>10.071144469854882</c:v>
                  </c:pt>
                </c:numCache>
              </c:numRef>
            </c:plus>
            <c:minus>
              <c:numRef>
                <c:f>SE!$O$24:$O$33</c:f>
                <c:numCache>
                  <c:formatCode>General</c:formatCode>
                  <c:ptCount val="10"/>
                  <c:pt idx="0">
                    <c:v>5.23806029210132</c:v>
                  </c:pt>
                  <c:pt idx="1">
                    <c:v>7.2282817425739925</c:v>
                  </c:pt>
                  <c:pt idx="2">
                    <c:v>7.3048620365435122</c:v>
                  </c:pt>
                  <c:pt idx="3">
                    <c:v>5.7820859501271977</c:v>
                  </c:pt>
                  <c:pt idx="4">
                    <c:v>5.3620822682916627</c:v>
                  </c:pt>
                  <c:pt idx="5">
                    <c:v>10.202175032293612</c:v>
                  </c:pt>
                  <c:pt idx="6">
                    <c:v>6.3584839062241389</c:v>
                  </c:pt>
                  <c:pt idx="7">
                    <c:v>2.7147748699013343</c:v>
                  </c:pt>
                  <c:pt idx="8">
                    <c:v>5.6430865192628969</c:v>
                  </c:pt>
                  <c:pt idx="9">
                    <c:v>10.071144469854882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cat>
            <c:numRef>
              <c:f>SE!$I$2:$I$11</c:f>
              <c:numCache>
                <c:formatCode>m/d/yyyy</c:formatCode>
                <c:ptCount val="10"/>
                <c:pt idx="0">
                  <c:v>43410</c:v>
                </c:pt>
                <c:pt idx="1">
                  <c:v>43425</c:v>
                </c:pt>
                <c:pt idx="2">
                  <c:v>43434</c:v>
                </c:pt>
                <c:pt idx="3">
                  <c:v>43438</c:v>
                </c:pt>
                <c:pt idx="4">
                  <c:v>43454</c:v>
                </c:pt>
                <c:pt idx="5">
                  <c:v>43476</c:v>
                </c:pt>
                <c:pt idx="6">
                  <c:v>43480</c:v>
                </c:pt>
                <c:pt idx="7">
                  <c:v>43490</c:v>
                </c:pt>
                <c:pt idx="8">
                  <c:v>43501</c:v>
                </c:pt>
                <c:pt idx="9">
                  <c:v>43509</c:v>
                </c:pt>
              </c:numCache>
            </c:numRef>
          </c:cat>
          <c:val>
            <c:numRef>
              <c:f>SE!$O$2:$O$11</c:f>
              <c:numCache>
                <c:formatCode>General</c:formatCode>
                <c:ptCount val="10"/>
                <c:pt idx="0">
                  <c:v>22.13855392280221</c:v>
                </c:pt>
                <c:pt idx="1">
                  <c:v>52.771950773502276</c:v>
                </c:pt>
                <c:pt idx="2">
                  <c:v>26.006146697963754</c:v>
                </c:pt>
                <c:pt idx="3">
                  <c:v>44.454756045616023</c:v>
                </c:pt>
                <c:pt idx="4">
                  <c:v>18.884423682185918</c:v>
                </c:pt>
                <c:pt idx="5">
                  <c:v>88.851290300339613</c:v>
                </c:pt>
                <c:pt idx="6">
                  <c:v>33.662221396441147</c:v>
                </c:pt>
                <c:pt idx="7">
                  <c:v>32.896978739354829</c:v>
                </c:pt>
                <c:pt idx="8">
                  <c:v>36.302085666981014</c:v>
                </c:pt>
                <c:pt idx="9">
                  <c:v>42.660234612813383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32-4E85-BF90-BFBD34DBBD14}"/>
            </c:ext>
          </c:extLst>
        </c:ser>
        <c:ser>
          <c:idx val="1"/>
          <c:order val="1"/>
          <c:tx>
            <c:strRef>
              <c:f>SE!$P$1</c:f>
              <c:strCache>
                <c:ptCount val="1"/>
                <c:pt idx="0">
                  <c:v>Ammonium-N(kg/ha)</c:v>
                </c:pt>
              </c:strCache>
            </c:strRef>
          </c:tx>
          <c:spPr>
            <a:ln w="2857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SE!$P$24:$P$33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9.0438446246164421</c:v>
                  </c:pt>
                  <c:pt idx="2">
                    <c:v>0</c:v>
                  </c:pt>
                  <c:pt idx="3">
                    <c:v>3.7740908708407161</c:v>
                  </c:pt>
                  <c:pt idx="4">
                    <c:v>0</c:v>
                  </c:pt>
                  <c:pt idx="5">
                    <c:v>9.4819508160831791</c:v>
                  </c:pt>
                  <c:pt idx="6">
                    <c:v>0.38105883783445044</c:v>
                  </c:pt>
                  <c:pt idx="7">
                    <c:v>0.4442687903661412</c:v>
                  </c:pt>
                  <c:pt idx="8">
                    <c:v>0</c:v>
                  </c:pt>
                  <c:pt idx="9">
                    <c:v>1.44755920721706</c:v>
                  </c:pt>
                </c:numCache>
              </c:numRef>
            </c:plus>
            <c:minus>
              <c:numRef>
                <c:f>SE!$P$24:$P$33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9.0438446246164421</c:v>
                  </c:pt>
                  <c:pt idx="2">
                    <c:v>0</c:v>
                  </c:pt>
                  <c:pt idx="3">
                    <c:v>3.7740908708407161</c:v>
                  </c:pt>
                  <c:pt idx="4">
                    <c:v>0</c:v>
                  </c:pt>
                  <c:pt idx="5">
                    <c:v>9.4819508160831791</c:v>
                  </c:pt>
                  <c:pt idx="6">
                    <c:v>0.38105883783445044</c:v>
                  </c:pt>
                  <c:pt idx="7">
                    <c:v>0.4442687903661412</c:v>
                  </c:pt>
                  <c:pt idx="8">
                    <c:v>0</c:v>
                  </c:pt>
                  <c:pt idx="9">
                    <c:v>1.44755920721706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5">
                    <a:lumMod val="50000"/>
                  </a:schemeClr>
                </a:solidFill>
                <a:round/>
              </a:ln>
              <a:effectLst/>
            </c:spPr>
          </c:errBars>
          <c:cat>
            <c:numRef>
              <c:f>SE!$I$2:$I$11</c:f>
              <c:numCache>
                <c:formatCode>m/d/yyyy</c:formatCode>
                <c:ptCount val="10"/>
                <c:pt idx="0">
                  <c:v>43410</c:v>
                </c:pt>
                <c:pt idx="1">
                  <c:v>43425</c:v>
                </c:pt>
                <c:pt idx="2">
                  <c:v>43434</c:v>
                </c:pt>
                <c:pt idx="3">
                  <c:v>43438</c:v>
                </c:pt>
                <c:pt idx="4">
                  <c:v>43454</c:v>
                </c:pt>
                <c:pt idx="5">
                  <c:v>43476</c:v>
                </c:pt>
                <c:pt idx="6">
                  <c:v>43480</c:v>
                </c:pt>
                <c:pt idx="7">
                  <c:v>43490</c:v>
                </c:pt>
                <c:pt idx="8">
                  <c:v>43501</c:v>
                </c:pt>
                <c:pt idx="9">
                  <c:v>43509</c:v>
                </c:pt>
              </c:numCache>
            </c:numRef>
          </c:cat>
          <c:val>
            <c:numRef>
              <c:f>SE!$P$2:$P$11</c:f>
              <c:numCache>
                <c:formatCode>General</c:formatCode>
                <c:ptCount val="10"/>
                <c:pt idx="0">
                  <c:v>0</c:v>
                </c:pt>
                <c:pt idx="1">
                  <c:v>16.230682658386655</c:v>
                </c:pt>
                <c:pt idx="2">
                  <c:v>0</c:v>
                </c:pt>
                <c:pt idx="3">
                  <c:v>3.7740908708407161</c:v>
                </c:pt>
                <c:pt idx="4">
                  <c:v>0</c:v>
                </c:pt>
                <c:pt idx="5">
                  <c:v>13.225378156419707</c:v>
                </c:pt>
                <c:pt idx="6">
                  <c:v>0.38105883783445044</c:v>
                </c:pt>
                <c:pt idx="7">
                  <c:v>0.74041142482169786</c:v>
                </c:pt>
                <c:pt idx="8">
                  <c:v>0</c:v>
                </c:pt>
                <c:pt idx="9">
                  <c:v>2.7956274385923425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32-4E85-BF90-BFBD34DBBD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2457032"/>
        <c:axId val="572456376"/>
      </c:lineChart>
      <c:dateAx>
        <c:axId val="5724570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Sampling</a:t>
                </a:r>
                <a:r>
                  <a:rPr lang="en-GB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date</a:t>
                </a:r>
              </a:p>
            </c:rich>
          </c:tx>
          <c:layout>
            <c:manualLayout>
              <c:xMode val="edge"/>
              <c:yMode val="edge"/>
              <c:x val="0.39322309044465309"/>
              <c:y val="0.839416678147698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72456376"/>
        <c:crosses val="autoZero"/>
        <c:auto val="1"/>
        <c:lblOffset val="100"/>
        <c:baseTimeUnit val="days"/>
        <c:majorUnit val="9"/>
        <c:majorTimeUnit val="days"/>
        <c:minorUnit val="2"/>
        <c:minorTimeUnit val="days"/>
      </c:dateAx>
      <c:valAx>
        <c:axId val="57245637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r>
                  <a:rPr lang="en-GB" baseline="0">
                    <a:solidFill>
                      <a:schemeClr val="tx1"/>
                    </a:solidFill>
                    <a:latin typeface="Times New Roman" panose="02020603050405020304" pitchFamily="18" charset="0"/>
                  </a:rPr>
                  <a:t>N concentration (kg/ha)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72457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69104274053656"/>
          <c:y val="6.79886685552408E-2"/>
          <c:w val="0.85795819478609125"/>
          <c:h val="0.777859129018150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AVERGED!$A$2</c:f>
              <c:strCache>
                <c:ptCount val="1"/>
                <c:pt idx="0">
                  <c:v>Conventional tillage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AVERGED!$F$2:$G$2</c:f>
                <c:numCache>
                  <c:formatCode>General</c:formatCode>
                  <c:ptCount val="2"/>
                  <c:pt idx="0">
                    <c:v>2.9324675811527023</c:v>
                  </c:pt>
                  <c:pt idx="1">
                    <c:v>0.99462941921266901</c:v>
                  </c:pt>
                </c:numCache>
              </c:numRef>
            </c:plus>
            <c:minus>
              <c:numRef>
                <c:f>AVERGED!$F$2:$G$2</c:f>
                <c:numCache>
                  <c:formatCode>General</c:formatCode>
                  <c:ptCount val="2"/>
                  <c:pt idx="0">
                    <c:v>2.9324675811527023</c:v>
                  </c:pt>
                  <c:pt idx="1">
                    <c:v>0.99462941921266901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AVERGED!$B$1:$C$1</c:f>
              <c:strCache>
                <c:ptCount val="2"/>
                <c:pt idx="0">
                  <c:v>Nitrate-N</c:v>
                </c:pt>
                <c:pt idx="1">
                  <c:v>Ammonium-N</c:v>
                </c:pt>
              </c:strCache>
            </c:strRef>
          </c:cat>
          <c:val>
            <c:numRef>
              <c:f>AVERGED!$B$2:$C$2</c:f>
              <c:numCache>
                <c:formatCode>General</c:formatCode>
                <c:ptCount val="2"/>
                <c:pt idx="0">
                  <c:v>34.386762235151288</c:v>
                </c:pt>
                <c:pt idx="1">
                  <c:v>4.7600913895403085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95-4EA7-9497-D3F167D0D373}"/>
            </c:ext>
          </c:extLst>
        </c:ser>
        <c:ser>
          <c:idx val="1"/>
          <c:order val="1"/>
          <c:tx>
            <c:strRef>
              <c:f>AVERGED!$A$3</c:f>
              <c:strCache>
                <c:ptCount val="1"/>
                <c:pt idx="0">
                  <c:v>Minimum tillage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AVERGED!$F$3:$G$3</c:f>
                <c:numCache>
                  <c:formatCode>General</c:formatCode>
                  <c:ptCount val="2"/>
                  <c:pt idx="0">
                    <c:v>2.8382090406008849</c:v>
                  </c:pt>
                  <c:pt idx="1">
                    <c:v>1.0017634581739214</c:v>
                  </c:pt>
                </c:numCache>
              </c:numRef>
            </c:plus>
            <c:minus>
              <c:numRef>
                <c:f>AVERGED!$F$3:$G$3</c:f>
                <c:numCache>
                  <c:formatCode>General</c:formatCode>
                  <c:ptCount val="2"/>
                  <c:pt idx="0">
                    <c:v>2.8382090406008849</c:v>
                  </c:pt>
                  <c:pt idx="1">
                    <c:v>1.0017634581739214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AVERGED!$B$1:$C$1</c:f>
              <c:strCache>
                <c:ptCount val="2"/>
                <c:pt idx="0">
                  <c:v>Nitrate-N</c:v>
                </c:pt>
                <c:pt idx="1">
                  <c:v>Ammonium-N</c:v>
                </c:pt>
              </c:strCache>
            </c:strRef>
          </c:cat>
          <c:val>
            <c:numRef>
              <c:f>AVERGED!$B$3:$C$3</c:f>
              <c:numCache>
                <c:formatCode>General</c:formatCode>
                <c:ptCount val="2"/>
                <c:pt idx="0">
                  <c:v>36.44766298179249</c:v>
                </c:pt>
                <c:pt idx="1">
                  <c:v>4.9587277511635035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95-4EA7-9497-D3F167D0D3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6210352"/>
        <c:axId val="456211336"/>
      </c:barChart>
      <c:catAx>
        <c:axId val="456210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56211336"/>
        <c:crosses val="autoZero"/>
        <c:auto val="1"/>
        <c:lblAlgn val="ctr"/>
        <c:lblOffset val="100"/>
        <c:noMultiLvlLbl val="0"/>
      </c:catAx>
      <c:valAx>
        <c:axId val="456211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</a:t>
                </a:r>
                <a:r>
                  <a:rPr lang="en-GB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concentration (kg/ha)</a:t>
                </a:r>
                <a:endParaRPr lang="en-GB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3.1809869920106142E-2"/>
              <c:y val="0.240774815120913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5621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70952</xdr:colOff>
      <xdr:row>3</xdr:row>
      <xdr:rowOff>161925</xdr:rowOff>
    </xdr:from>
    <xdr:to>
      <xdr:col>23</xdr:col>
      <xdr:colOff>8359</xdr:colOff>
      <xdr:row>20</xdr:row>
      <xdr:rowOff>93111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238125</xdr:colOff>
      <xdr:row>4</xdr:row>
      <xdr:rowOff>107496</xdr:rowOff>
    </xdr:from>
    <xdr:to>
      <xdr:col>10</xdr:col>
      <xdr:colOff>322878</xdr:colOff>
      <xdr:row>20</xdr:row>
      <xdr:rowOff>180586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752474</xdr:colOff>
      <xdr:row>5</xdr:row>
      <xdr:rowOff>171449</xdr:rowOff>
    </xdr:from>
    <xdr:to>
      <xdr:col>15</xdr:col>
      <xdr:colOff>342899</xdr:colOff>
      <xdr:row>23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66675</xdr:colOff>
      <xdr:row>8</xdr:row>
      <xdr:rowOff>47624</xdr:rowOff>
    </xdr:from>
    <xdr:to>
      <xdr:col>8</xdr:col>
      <xdr:colOff>285750</xdr:colOff>
      <xdr:row>9</xdr:row>
      <xdr:rowOff>76199</xdr:rowOff>
    </xdr:to>
    <xdr:sp macro="" textlink="">
      <xdr:nvSpPr>
        <xdr:cNvPr id="3" name="TextBox 2"/>
        <xdr:cNvSpPr txBox="1"/>
      </xdr:nvSpPr>
      <xdr:spPr>
        <a:xfrm>
          <a:off x="6962775" y="1581149"/>
          <a:ext cx="219075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200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0.2449</cdr:x>
      <cdr:y>0.05523</cdr:y>
    </cdr:from>
    <cdr:to>
      <cdr:x>0.42072</cdr:x>
      <cdr:y>0.13663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85901" y="180977"/>
          <a:ext cx="106680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GB" sz="1000" i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P</a:t>
          </a:r>
          <a:r>
            <a:rPr lang="en-GB" sz="10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-value</a:t>
          </a:r>
          <a:r>
            <a:rPr lang="en-GB" sz="1000" baseline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= 0.171</a:t>
          </a:r>
          <a:endParaRPr lang="en-GB" sz="100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0.67556</cdr:x>
      <cdr:y>0.59399</cdr:y>
    </cdr:from>
    <cdr:to>
      <cdr:x>0.85139</cdr:x>
      <cdr:y>0.67539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098925" y="1946275"/>
          <a:ext cx="106680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GB" sz="1000" i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P</a:t>
          </a:r>
          <a:r>
            <a:rPr lang="en-GB" sz="10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-value</a:t>
          </a:r>
          <a:r>
            <a:rPr lang="en-GB" sz="1000" baseline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= 0.222</a:t>
          </a:r>
          <a:endParaRPr lang="en-GB" sz="100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0.37415</cdr:x>
      <cdr:y>0.09981</cdr:y>
    </cdr:from>
    <cdr:to>
      <cdr:x>0.41026</cdr:x>
      <cdr:y>0.16667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2270125" y="327025"/>
          <a:ext cx="219075" cy="2190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200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cdr:txBody>
    </cdr:sp>
  </cdr:relSizeAnchor>
  <cdr:relSizeAnchor xmlns:cdr="http://schemas.openxmlformats.org/drawingml/2006/chartDrawing">
    <cdr:from>
      <cdr:x>0.68027</cdr:x>
      <cdr:y>0.67829</cdr:y>
    </cdr:from>
    <cdr:to>
      <cdr:x>0.71638</cdr:x>
      <cdr:y>0.74515</cdr:y>
    </cdr:to>
    <cdr:sp macro="" textlink="">
      <cdr:nvSpPr>
        <cdr:cNvPr id="5" name="TextBox 2"/>
        <cdr:cNvSpPr txBox="1"/>
      </cdr:nvSpPr>
      <cdr:spPr>
        <a:xfrm xmlns:a="http://schemas.openxmlformats.org/drawingml/2006/main">
          <a:off x="4127500" y="2222500"/>
          <a:ext cx="219075" cy="2190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200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cdr:txBody>
    </cdr:sp>
  </cdr:relSizeAnchor>
  <cdr:relSizeAnchor xmlns:cdr="http://schemas.openxmlformats.org/drawingml/2006/chartDrawing">
    <cdr:from>
      <cdr:x>0.80272</cdr:x>
      <cdr:y>0.67539</cdr:y>
    </cdr:from>
    <cdr:to>
      <cdr:x>0.83883</cdr:x>
      <cdr:y>0.74225</cdr:y>
    </cdr:to>
    <cdr:sp macro="" textlink="">
      <cdr:nvSpPr>
        <cdr:cNvPr id="6" name="TextBox 2"/>
        <cdr:cNvSpPr txBox="1"/>
      </cdr:nvSpPr>
      <cdr:spPr>
        <a:xfrm xmlns:a="http://schemas.openxmlformats.org/drawingml/2006/main">
          <a:off x="4870450" y="2212975"/>
          <a:ext cx="219075" cy="2190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200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izu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tial"/>
      <sheetName val="kgha"/>
      <sheetName val="Sheet1"/>
      <sheetName val="Summer"/>
      <sheetName val="Summer.1"/>
    </sheetNames>
    <sheetDataSet>
      <sheetData sheetId="0">
        <row r="2">
          <cell r="K2">
            <v>1.5907100000000001</v>
          </cell>
          <cell r="L2">
            <v>1.39815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topLeftCell="A25" workbookViewId="0">
      <selection activeCell="G46" sqref="G46"/>
    </sheetView>
  </sheetViews>
  <sheetFormatPr defaultRowHeight="15" x14ac:dyDescent="0.25"/>
  <cols>
    <col min="1" max="1" width="13.7109375" bestFit="1" customWidth="1"/>
    <col min="2" max="2" width="7" bestFit="1" customWidth="1"/>
    <col min="3" max="3" width="13.28515625" bestFit="1" customWidth="1"/>
    <col min="4" max="4" width="15.5703125" bestFit="1" customWidth="1"/>
    <col min="5" max="5" width="14.85546875" bestFit="1" customWidth="1"/>
    <col min="6" max="6" width="17.28515625" bestFit="1" customWidth="1"/>
    <col min="7" max="7" width="15.28515625" bestFit="1" customWidth="1"/>
    <col min="8" max="8" width="19.5703125" bestFit="1" customWidth="1"/>
  </cols>
  <sheetData>
    <row r="1" spans="1:8" x14ac:dyDescent="0.25">
      <c r="A1" t="s">
        <v>16</v>
      </c>
      <c r="B1" t="s">
        <v>15</v>
      </c>
      <c r="C1" t="s">
        <v>14</v>
      </c>
      <c r="D1" t="s">
        <v>13</v>
      </c>
      <c r="E1" t="s">
        <v>12</v>
      </c>
      <c r="F1" t="s">
        <v>11</v>
      </c>
      <c r="G1" t="s">
        <v>10</v>
      </c>
      <c r="H1" t="s">
        <v>9</v>
      </c>
    </row>
    <row r="2" spans="1:8" x14ac:dyDescent="0.25">
      <c r="A2" t="s">
        <v>1</v>
      </c>
      <c r="B2" t="s">
        <v>8</v>
      </c>
      <c r="C2">
        <v>6.0266000000000002</v>
      </c>
      <c r="D2">
        <v>1.4188000000000001</v>
      </c>
      <c r="E2">
        <f>C2-[1]Initial!K2</f>
        <v>4.4358900000000006</v>
      </c>
      <c r="F2">
        <f>D2-[1]Initial!L2</f>
        <v>2.0650000000000057E-2</v>
      </c>
      <c r="G2">
        <f t="shared" ref="G2:G9" si="0">E2*0.2259</f>
        <v>1.0020675510000001</v>
      </c>
      <c r="H2">
        <f t="shared" ref="H2:H9" si="1">F2*0.778</f>
        <v>1.6065700000000044E-2</v>
      </c>
    </row>
    <row r="3" spans="1:8" x14ac:dyDescent="0.25">
      <c r="A3" t="s">
        <v>1</v>
      </c>
      <c r="B3" t="s">
        <v>7</v>
      </c>
      <c r="C3">
        <v>3.0794999999999999</v>
      </c>
      <c r="D3">
        <v>0.74660000000000004</v>
      </c>
      <c r="E3">
        <f>C3-[1]Initial!K2</f>
        <v>1.4887899999999998</v>
      </c>
      <c r="F3">
        <f>D3-[1]Initial!L2</f>
        <v>-0.65154999999999996</v>
      </c>
      <c r="G3">
        <f t="shared" si="0"/>
        <v>0.33631766099999993</v>
      </c>
      <c r="H3">
        <f t="shared" si="1"/>
        <v>-0.50690590000000002</v>
      </c>
    </row>
    <row r="4" spans="1:8" x14ac:dyDescent="0.25">
      <c r="A4" t="s">
        <v>1</v>
      </c>
      <c r="B4" t="s">
        <v>6</v>
      </c>
      <c r="C4">
        <v>2.6789000000000001</v>
      </c>
      <c r="D4">
        <v>0.85340000000000005</v>
      </c>
      <c r="E4">
        <f>C4-[1]Initial!K2</f>
        <v>1.08819</v>
      </c>
      <c r="F4">
        <f>D4-[1]Initial!L2</f>
        <v>-0.54474999999999996</v>
      </c>
      <c r="G4">
        <f t="shared" si="0"/>
        <v>0.24582212099999998</v>
      </c>
      <c r="H4">
        <f t="shared" si="1"/>
        <v>-0.42381549999999996</v>
      </c>
    </row>
    <row r="5" spans="1:8" x14ac:dyDescent="0.25">
      <c r="A5" t="s">
        <v>1</v>
      </c>
      <c r="B5" t="s">
        <v>5</v>
      </c>
      <c r="C5">
        <v>3.8275000000000001</v>
      </c>
      <c r="D5">
        <v>1.3513999999999999</v>
      </c>
      <c r="E5">
        <f>C5-[1]Initial!K2</f>
        <v>2.2367900000000001</v>
      </c>
      <c r="F5">
        <f>D5-[1]Initial!L2</f>
        <v>-4.6750000000000069E-2</v>
      </c>
      <c r="G5">
        <f t="shared" si="0"/>
        <v>0.50529086099999998</v>
      </c>
      <c r="H5">
        <f t="shared" si="1"/>
        <v>-3.6371500000000057E-2</v>
      </c>
    </row>
    <row r="6" spans="1:8" x14ac:dyDescent="0.25">
      <c r="A6" t="s">
        <v>1</v>
      </c>
      <c r="B6" t="s">
        <v>4</v>
      </c>
      <c r="C6">
        <v>4.4306000000000001</v>
      </c>
      <c r="D6">
        <v>1.5043</v>
      </c>
      <c r="E6">
        <f>C6-[1]Initial!K2</f>
        <v>2.83989</v>
      </c>
      <c r="F6">
        <f>D6-[1]Initial!L2</f>
        <v>0.10614999999999997</v>
      </c>
      <c r="G6">
        <f t="shared" si="0"/>
        <v>0.64153115100000002</v>
      </c>
      <c r="H6">
        <f t="shared" si="1"/>
        <v>8.2584699999999983E-2</v>
      </c>
    </row>
    <row r="7" spans="1:8" x14ac:dyDescent="0.25">
      <c r="A7" t="s">
        <v>1</v>
      </c>
      <c r="B7" t="s">
        <v>3</v>
      </c>
      <c r="C7">
        <v>5.1051000000000002</v>
      </c>
      <c r="D7">
        <v>1.0430999999999999</v>
      </c>
      <c r="E7">
        <f>C7-[1]Initial!K2</f>
        <v>3.5143900000000001</v>
      </c>
      <c r="F7">
        <f>D7-[1]Initial!L2</f>
        <v>-0.35505000000000009</v>
      </c>
      <c r="G7">
        <f t="shared" si="0"/>
        <v>0.79390070099999999</v>
      </c>
      <c r="H7">
        <f t="shared" si="1"/>
        <v>-0.27622890000000005</v>
      </c>
    </row>
    <row r="8" spans="1:8" x14ac:dyDescent="0.25">
      <c r="A8" t="s">
        <v>1</v>
      </c>
      <c r="B8" t="s">
        <v>2</v>
      </c>
      <c r="C8">
        <v>3.7341000000000002</v>
      </c>
      <c r="D8">
        <v>0.95489999999999997</v>
      </c>
      <c r="E8">
        <f>C8-[1]Initial!K2</f>
        <v>2.1433900000000001</v>
      </c>
      <c r="F8">
        <f>D8-[1]Initial!L2</f>
        <v>-0.44325000000000003</v>
      </c>
      <c r="G8">
        <f t="shared" si="0"/>
        <v>0.48419180100000003</v>
      </c>
      <c r="H8">
        <f t="shared" si="1"/>
        <v>-0.34484850000000006</v>
      </c>
    </row>
    <row r="9" spans="1:8" x14ac:dyDescent="0.25">
      <c r="A9" t="s">
        <v>1</v>
      </c>
      <c r="B9" t="s">
        <v>0</v>
      </c>
      <c r="C9">
        <v>2.9157000000000002</v>
      </c>
      <c r="D9">
        <v>0.9425</v>
      </c>
      <c r="E9">
        <f>C9-[1]Initial!K2</f>
        <v>1.3249900000000001</v>
      </c>
      <c r="F9">
        <f>D9-[1]Initial!L2</f>
        <v>-0.45565</v>
      </c>
      <c r="G9">
        <f t="shared" si="0"/>
        <v>0.29931524100000001</v>
      </c>
      <c r="H9">
        <f t="shared" si="1"/>
        <v>-0.35449570000000002</v>
      </c>
    </row>
    <row r="10" spans="1:8" x14ac:dyDescent="0.25">
      <c r="A10" t="s">
        <v>17</v>
      </c>
      <c r="B10" t="s">
        <v>8</v>
      </c>
      <c r="C10">
        <v>3.4165000000000001</v>
      </c>
      <c r="D10">
        <v>1.6386000000000001</v>
      </c>
      <c r="E10">
        <f>C10-[1]Initial!K2</f>
        <v>1.82579</v>
      </c>
      <c r="F10">
        <f>D10-[1]Initial!L2</f>
        <v>0.24045000000000005</v>
      </c>
      <c r="G10">
        <f t="shared" ref="G10:G41" si="2">E10*0.2259</f>
        <v>0.41244596099999997</v>
      </c>
      <c r="H10">
        <f t="shared" ref="H10:H41" si="3">F10*0.778</f>
        <v>0.18707010000000004</v>
      </c>
    </row>
    <row r="11" spans="1:8" x14ac:dyDescent="0.25">
      <c r="A11" t="s">
        <v>17</v>
      </c>
      <c r="B11" t="s">
        <v>7</v>
      </c>
      <c r="C11">
        <v>3.1604999999999999</v>
      </c>
      <c r="D11">
        <v>1.2122999999999999</v>
      </c>
      <c r="E11">
        <f>C11-[1]Initial!K2</f>
        <v>1.5697899999999998</v>
      </c>
      <c r="F11">
        <f>D11-[1]Initial!L2</f>
        <v>-0.18585000000000007</v>
      </c>
      <c r="G11">
        <f t="shared" si="2"/>
        <v>0.35461556099999991</v>
      </c>
      <c r="H11">
        <f t="shared" si="3"/>
        <v>-0.14459130000000006</v>
      </c>
    </row>
    <row r="12" spans="1:8" x14ac:dyDescent="0.25">
      <c r="A12" t="s">
        <v>17</v>
      </c>
      <c r="B12" t="s">
        <v>6</v>
      </c>
      <c r="C12">
        <v>2.3864000000000001</v>
      </c>
      <c r="D12">
        <v>1.3928</v>
      </c>
      <c r="E12">
        <f>C12-[1]Initial!K2</f>
        <v>0.79569000000000001</v>
      </c>
      <c r="F12">
        <f>D12-[1]Initial!L2</f>
        <v>-5.3499999999999659E-3</v>
      </c>
      <c r="G12">
        <f t="shared" si="2"/>
        <v>0.17974637099999999</v>
      </c>
      <c r="H12">
        <f t="shared" si="3"/>
        <v>-4.1622999999999738E-3</v>
      </c>
    </row>
    <row r="13" spans="1:8" x14ac:dyDescent="0.25">
      <c r="A13" t="s">
        <v>17</v>
      </c>
      <c r="B13" t="s">
        <v>18</v>
      </c>
      <c r="C13">
        <v>4.6433</v>
      </c>
      <c r="D13">
        <v>1.3775999999999999</v>
      </c>
      <c r="E13">
        <f>C13-[1]Initial!K2</f>
        <v>3.0525899999999999</v>
      </c>
      <c r="F13">
        <f>D13-[1]Initial!L2</f>
        <v>-2.0550000000000068E-2</v>
      </c>
      <c r="G13">
        <f t="shared" si="2"/>
        <v>0.6895800809999999</v>
      </c>
      <c r="H13">
        <f t="shared" si="3"/>
        <v>-1.5987900000000055E-2</v>
      </c>
    </row>
    <row r="14" spans="1:8" x14ac:dyDescent="0.25">
      <c r="A14" t="s">
        <v>17</v>
      </c>
      <c r="B14" t="s">
        <v>19</v>
      </c>
      <c r="C14">
        <v>2.4340999999999999</v>
      </c>
      <c r="D14">
        <v>1.2795000000000001</v>
      </c>
      <c r="E14">
        <f>C14-[1]Initial!K2</f>
        <v>0.84338999999999986</v>
      </c>
      <c r="F14">
        <f>D14-[1]Initial!L2</f>
        <v>-0.11864999999999992</v>
      </c>
      <c r="G14">
        <f t="shared" si="2"/>
        <v>0.19052180099999996</v>
      </c>
      <c r="H14">
        <f t="shared" si="3"/>
        <v>-9.2309699999999939E-2</v>
      </c>
    </row>
    <row r="15" spans="1:8" x14ac:dyDescent="0.25">
      <c r="A15" t="s">
        <v>17</v>
      </c>
      <c r="B15" t="s">
        <v>3</v>
      </c>
      <c r="C15">
        <v>2.3809999999999998</v>
      </c>
      <c r="D15">
        <v>1.0310999999999999</v>
      </c>
      <c r="E15">
        <f>C15-[1]Initial!K2</f>
        <v>0.79028999999999971</v>
      </c>
      <c r="F15">
        <f>D15-[1]Initial!L2</f>
        <v>-0.3670500000000001</v>
      </c>
      <c r="G15">
        <f t="shared" si="2"/>
        <v>0.17852651099999992</v>
      </c>
      <c r="H15">
        <f t="shared" si="3"/>
        <v>-0.28556490000000007</v>
      </c>
    </row>
    <row r="16" spans="1:8" x14ac:dyDescent="0.25">
      <c r="A16" t="s">
        <v>17</v>
      </c>
      <c r="B16" t="s">
        <v>2</v>
      </c>
      <c r="C16">
        <v>3.0607000000000002</v>
      </c>
      <c r="D16">
        <v>1.2297</v>
      </c>
      <c r="E16">
        <f>C16-[1]Initial!K2</f>
        <v>1.4699900000000001</v>
      </c>
      <c r="F16">
        <f>D16-[1]Initial!L2</f>
        <v>-0.16844999999999999</v>
      </c>
      <c r="G16">
        <f t="shared" si="2"/>
        <v>0.332070741</v>
      </c>
      <c r="H16">
        <f t="shared" si="3"/>
        <v>-0.13105410000000001</v>
      </c>
    </row>
    <row r="17" spans="1:8" x14ac:dyDescent="0.25">
      <c r="A17" t="s">
        <v>17</v>
      </c>
      <c r="B17" t="s">
        <v>20</v>
      </c>
      <c r="C17">
        <v>2.9790000000000001</v>
      </c>
      <c r="D17">
        <v>1.9596</v>
      </c>
      <c r="E17">
        <f>C17-[1]Initial!K2</f>
        <v>1.38829</v>
      </c>
      <c r="F17">
        <f>D17-[1]Initial!L2</f>
        <v>0.56145</v>
      </c>
      <c r="G17">
        <f t="shared" si="2"/>
        <v>0.31361471099999999</v>
      </c>
      <c r="H17">
        <f t="shared" si="3"/>
        <v>0.43680810000000003</v>
      </c>
    </row>
    <row r="18" spans="1:8" x14ac:dyDescent="0.25">
      <c r="A18" t="s">
        <v>21</v>
      </c>
      <c r="B18" t="s">
        <v>8</v>
      </c>
      <c r="C18">
        <v>3.3229000000000002</v>
      </c>
      <c r="D18">
        <v>1.5734999999999999</v>
      </c>
      <c r="E18">
        <f>C18-[1]Initial!K2</f>
        <v>1.7321900000000001</v>
      </c>
      <c r="F18">
        <f>D18-[1]Initial!L2</f>
        <v>0.17534999999999989</v>
      </c>
      <c r="G18">
        <f t="shared" si="2"/>
        <v>0.39130172099999999</v>
      </c>
      <c r="H18">
        <f t="shared" si="3"/>
        <v>0.13642229999999991</v>
      </c>
    </row>
    <row r="19" spans="1:8" x14ac:dyDescent="0.25">
      <c r="A19" t="s">
        <v>21</v>
      </c>
      <c r="B19" t="s">
        <v>7</v>
      </c>
      <c r="C19">
        <v>6.7098000000000004</v>
      </c>
      <c r="D19">
        <v>1.3471</v>
      </c>
      <c r="E19">
        <f>C19-[1]Initial!K2</f>
        <v>5.1190899999999999</v>
      </c>
      <c r="F19">
        <f>D19-[1]Initial!L2</f>
        <v>-5.105000000000004E-2</v>
      </c>
      <c r="G19">
        <f t="shared" si="2"/>
        <v>1.1564024309999998</v>
      </c>
      <c r="H19">
        <f t="shared" si="3"/>
        <v>-3.9716900000000034E-2</v>
      </c>
    </row>
    <row r="20" spans="1:8" x14ac:dyDescent="0.25">
      <c r="A20" t="s">
        <v>21</v>
      </c>
      <c r="B20" t="s">
        <v>6</v>
      </c>
      <c r="C20">
        <v>2.7244000000000002</v>
      </c>
      <c r="D20">
        <v>1.4817</v>
      </c>
      <c r="E20">
        <f>C20-[1]Initial!K2</f>
        <v>1.1336900000000001</v>
      </c>
      <c r="F20">
        <f>D20-[1]Initial!L2</f>
        <v>8.3550000000000013E-2</v>
      </c>
      <c r="G20">
        <f t="shared" si="2"/>
        <v>0.256100571</v>
      </c>
      <c r="H20">
        <f t="shared" si="3"/>
        <v>6.5001900000000015E-2</v>
      </c>
    </row>
    <row r="21" spans="1:8" x14ac:dyDescent="0.25">
      <c r="A21" t="s">
        <v>21</v>
      </c>
      <c r="B21" t="s">
        <v>18</v>
      </c>
      <c r="C21">
        <v>4.7815000000000003</v>
      </c>
      <c r="D21">
        <v>1.3059000000000001</v>
      </c>
      <c r="E21">
        <f>C21-[1]Initial!K2</f>
        <v>3.1907900000000002</v>
      </c>
      <c r="F21">
        <f>D21-[1]Initial!L2</f>
        <v>-9.2249999999999943E-2</v>
      </c>
      <c r="G21">
        <f t="shared" si="2"/>
        <v>0.72079946100000003</v>
      </c>
      <c r="H21">
        <f t="shared" si="3"/>
        <v>-7.1770499999999959E-2</v>
      </c>
    </row>
    <row r="22" spans="1:8" x14ac:dyDescent="0.25">
      <c r="A22" t="s">
        <v>21</v>
      </c>
      <c r="B22" t="s">
        <v>19</v>
      </c>
      <c r="C22">
        <v>2.6594000000000002</v>
      </c>
      <c r="D22">
        <v>1.4758</v>
      </c>
      <c r="E22">
        <f>C22-[1]Initial!K2</f>
        <v>1.0686900000000001</v>
      </c>
      <c r="F22">
        <f>D22-[1]Initial!L2</f>
        <v>7.7649999999999997E-2</v>
      </c>
      <c r="G22">
        <f t="shared" si="2"/>
        <v>0.24141707100000001</v>
      </c>
      <c r="H22">
        <f t="shared" si="3"/>
        <v>6.0411699999999999E-2</v>
      </c>
    </row>
    <row r="23" spans="1:8" x14ac:dyDescent="0.25">
      <c r="A23" t="s">
        <v>21</v>
      </c>
      <c r="B23" t="s">
        <v>3</v>
      </c>
      <c r="C23">
        <v>6.4363000000000001</v>
      </c>
      <c r="D23">
        <v>1.7958000000000001</v>
      </c>
      <c r="E23">
        <f>C23-[1]Initial!K2</f>
        <v>4.8455899999999996</v>
      </c>
      <c r="F23">
        <f>D23-[1]Initial!L2</f>
        <v>0.39765000000000006</v>
      </c>
      <c r="G23">
        <f t="shared" si="2"/>
        <v>1.0946187809999999</v>
      </c>
      <c r="H23">
        <f t="shared" si="3"/>
        <v>0.30937170000000008</v>
      </c>
    </row>
    <row r="24" spans="1:8" x14ac:dyDescent="0.25">
      <c r="A24" t="s">
        <v>21</v>
      </c>
      <c r="B24" t="s">
        <v>2</v>
      </c>
      <c r="C24">
        <v>12.920500000000001</v>
      </c>
      <c r="D24">
        <v>1.31094</v>
      </c>
      <c r="E24">
        <f>C24-[1]Initial!K2</f>
        <v>11.329790000000001</v>
      </c>
      <c r="F24">
        <f>D24-[1]Initial!L2</f>
        <v>-8.721000000000001E-2</v>
      </c>
      <c r="G24">
        <f t="shared" si="2"/>
        <v>2.5593995610000002</v>
      </c>
      <c r="H24">
        <f t="shared" si="3"/>
        <v>-6.7849380000000015E-2</v>
      </c>
    </row>
    <row r="25" spans="1:8" x14ac:dyDescent="0.25">
      <c r="A25" t="s">
        <v>21</v>
      </c>
      <c r="B25" t="s">
        <v>20</v>
      </c>
      <c r="C25">
        <v>4.7484000000000002</v>
      </c>
      <c r="D25">
        <v>1.2907999999999999</v>
      </c>
      <c r="E25">
        <f>C25-[1]Initial!K2</f>
        <v>3.1576900000000001</v>
      </c>
      <c r="F25">
        <f>D25-[1]Initial!L2</f>
        <v>-0.10735000000000006</v>
      </c>
      <c r="G25">
        <f t="shared" si="2"/>
        <v>0.71332217099999995</v>
      </c>
      <c r="H25">
        <f t="shared" si="3"/>
        <v>-8.3518300000000045E-2</v>
      </c>
    </row>
    <row r="26" spans="1:8" x14ac:dyDescent="0.25">
      <c r="A26" t="s">
        <v>22</v>
      </c>
      <c r="B26" t="s">
        <v>8</v>
      </c>
      <c r="C26">
        <v>1.9499</v>
      </c>
      <c r="D26">
        <v>1.2072000000000001</v>
      </c>
      <c r="E26">
        <f>C26-[1]Initial!K2</f>
        <v>0.3591899999999999</v>
      </c>
      <c r="F26">
        <f>D26-[1]Initial!L2</f>
        <v>-0.19094999999999995</v>
      </c>
      <c r="G26">
        <f t="shared" si="2"/>
        <v>8.114102099999998E-2</v>
      </c>
      <c r="H26">
        <f t="shared" si="3"/>
        <v>-0.14855909999999997</v>
      </c>
    </row>
    <row r="27" spans="1:8" x14ac:dyDescent="0.25">
      <c r="A27" t="s">
        <v>22</v>
      </c>
      <c r="B27" t="s">
        <v>7</v>
      </c>
      <c r="C27">
        <v>4.2133000000000003</v>
      </c>
      <c r="D27">
        <v>0.58069999999999999</v>
      </c>
      <c r="E27">
        <f>C27-[1]Initial!K2</f>
        <v>2.6225900000000002</v>
      </c>
      <c r="F27">
        <f>D27-[1]Initial!L2</f>
        <v>-0.81745000000000001</v>
      </c>
      <c r="G27">
        <f t="shared" si="2"/>
        <v>0.59244308099999998</v>
      </c>
      <c r="H27">
        <f t="shared" si="3"/>
        <v>-0.63597610000000004</v>
      </c>
    </row>
    <row r="28" spans="1:8" x14ac:dyDescent="0.25">
      <c r="A28" t="s">
        <v>22</v>
      </c>
      <c r="B28" t="s">
        <v>6</v>
      </c>
      <c r="C28">
        <v>0.90749999999999997</v>
      </c>
      <c r="D28">
        <v>0.70279999999999998</v>
      </c>
      <c r="E28">
        <f>C28-[1]Initial!K2</f>
        <v>-0.68321000000000009</v>
      </c>
      <c r="F28">
        <f>D28-[1]Initial!L2</f>
        <v>-0.69535000000000002</v>
      </c>
      <c r="G28">
        <f t="shared" si="2"/>
        <v>-0.15433713900000001</v>
      </c>
      <c r="H28">
        <f t="shared" si="3"/>
        <v>-0.54098230000000003</v>
      </c>
    </row>
    <row r="29" spans="1:8" x14ac:dyDescent="0.25">
      <c r="A29" t="s">
        <v>22</v>
      </c>
      <c r="B29" t="s">
        <v>18</v>
      </c>
      <c r="C29">
        <v>5.2274000000000003</v>
      </c>
      <c r="D29">
        <v>0.77229999999999999</v>
      </c>
      <c r="E29">
        <f>C29-[1]Initial!K2</f>
        <v>3.6366900000000002</v>
      </c>
      <c r="F29">
        <f>D29-[1]Initial!L2</f>
        <v>-0.62585000000000002</v>
      </c>
      <c r="G29">
        <f t="shared" si="2"/>
        <v>0.82152827100000003</v>
      </c>
      <c r="H29">
        <f t="shared" si="3"/>
        <v>-0.48691130000000005</v>
      </c>
    </row>
    <row r="30" spans="1:8" x14ac:dyDescent="0.25">
      <c r="A30" t="s">
        <v>22</v>
      </c>
      <c r="B30" t="s">
        <v>19</v>
      </c>
      <c r="C30">
        <v>1.5406</v>
      </c>
      <c r="D30">
        <v>1.2081999999999999</v>
      </c>
      <c r="E30">
        <f>C30-[1]Initial!K2</f>
        <v>-5.0110000000000099E-2</v>
      </c>
      <c r="F30">
        <f>D30-[1]Initial!L2</f>
        <v>-0.18995000000000006</v>
      </c>
      <c r="G30">
        <f t="shared" si="2"/>
        <v>-1.1319849000000022E-2</v>
      </c>
      <c r="H30">
        <f t="shared" si="3"/>
        <v>-0.14778110000000005</v>
      </c>
    </row>
    <row r="31" spans="1:8" x14ac:dyDescent="0.25">
      <c r="A31" t="s">
        <v>22</v>
      </c>
      <c r="B31" t="s">
        <v>3</v>
      </c>
      <c r="C31">
        <v>4.3244999999999996</v>
      </c>
      <c r="D31">
        <v>0.69020000000000004</v>
      </c>
      <c r="E31">
        <f>C31-[1]Initial!K2</f>
        <v>2.7337899999999995</v>
      </c>
      <c r="F31">
        <f>D31-[1]Initial!L2</f>
        <v>-0.70794999999999997</v>
      </c>
      <c r="G31">
        <f t="shared" si="2"/>
        <v>0.61756316099999986</v>
      </c>
      <c r="H31">
        <f t="shared" si="3"/>
        <v>-0.55078510000000003</v>
      </c>
    </row>
    <row r="32" spans="1:8" x14ac:dyDescent="0.25">
      <c r="A32" t="s">
        <v>22</v>
      </c>
      <c r="B32" t="s">
        <v>2</v>
      </c>
      <c r="C32">
        <v>3.1164000000000001</v>
      </c>
      <c r="D32">
        <v>0.17299999999999999</v>
      </c>
      <c r="E32">
        <f>C32-[1]Initial!K2</f>
        <v>1.52569</v>
      </c>
      <c r="F32">
        <f>D32-[1]Initial!L2</f>
        <v>-1.22515</v>
      </c>
      <c r="G32">
        <f t="shared" si="2"/>
        <v>0.34465337099999999</v>
      </c>
      <c r="H32">
        <f t="shared" si="3"/>
        <v>-0.95316670000000003</v>
      </c>
    </row>
    <row r="33" spans="1:8" x14ac:dyDescent="0.25">
      <c r="A33" t="s">
        <v>22</v>
      </c>
      <c r="B33" t="s">
        <v>20</v>
      </c>
      <c r="C33">
        <v>2.0726</v>
      </c>
      <c r="D33">
        <v>0.89159999999999995</v>
      </c>
      <c r="E33">
        <f>C33-[1]Initial!K2</f>
        <v>0.48188999999999993</v>
      </c>
      <c r="F33">
        <f>D33-[1]Initial!L2</f>
        <v>-0.50655000000000006</v>
      </c>
      <c r="G33">
        <f t="shared" si="2"/>
        <v>0.10885895099999998</v>
      </c>
      <c r="H33">
        <f t="shared" si="3"/>
        <v>-0.39409590000000005</v>
      </c>
    </row>
    <row r="34" spans="1:8" x14ac:dyDescent="0.25">
      <c r="A34" t="s">
        <v>23</v>
      </c>
      <c r="B34" t="s">
        <v>8</v>
      </c>
      <c r="C34">
        <v>6.7662000000000004</v>
      </c>
      <c r="D34">
        <v>0.86309999999999998</v>
      </c>
      <c r="E34">
        <f>C34-[1]Initial!K2</f>
        <v>5.1754899999999999</v>
      </c>
      <c r="F34">
        <f>D34-[1]Initial!L2</f>
        <v>-0.53505000000000003</v>
      </c>
      <c r="G34">
        <f t="shared" si="2"/>
        <v>1.1691431909999999</v>
      </c>
      <c r="H34">
        <f t="shared" si="3"/>
        <v>-0.41626890000000005</v>
      </c>
    </row>
    <row r="35" spans="1:8" x14ac:dyDescent="0.25">
      <c r="A35" t="s">
        <v>23</v>
      </c>
      <c r="B35" t="s">
        <v>7</v>
      </c>
      <c r="C35">
        <v>6.1121999999999996</v>
      </c>
      <c r="D35">
        <v>1.1154999999999999</v>
      </c>
      <c r="E35">
        <f>C35-[1]Initial!K2</f>
        <v>4.52149</v>
      </c>
      <c r="F35">
        <f>D35-[1]Initial!L2</f>
        <v>-0.28265000000000007</v>
      </c>
      <c r="G35">
        <f t="shared" si="2"/>
        <v>1.021404591</v>
      </c>
      <c r="H35">
        <f t="shared" si="3"/>
        <v>-0.21990170000000006</v>
      </c>
    </row>
    <row r="36" spans="1:8" x14ac:dyDescent="0.25">
      <c r="A36" t="s">
        <v>23</v>
      </c>
      <c r="B36" t="s">
        <v>6</v>
      </c>
      <c r="C36">
        <v>4.1196999999999999</v>
      </c>
      <c r="D36">
        <v>0.86109999999999998</v>
      </c>
      <c r="E36">
        <f>C36-[1]Initial!K2</f>
        <v>2.5289899999999998</v>
      </c>
      <c r="F36">
        <f>D36-[1]Initial!L2</f>
        <v>-0.53705000000000003</v>
      </c>
      <c r="G36">
        <f t="shared" si="2"/>
        <v>0.57129884099999995</v>
      </c>
      <c r="H36">
        <f t="shared" si="3"/>
        <v>-0.41782490000000005</v>
      </c>
    </row>
    <row r="37" spans="1:8" x14ac:dyDescent="0.25">
      <c r="A37" t="s">
        <v>23</v>
      </c>
      <c r="B37" t="s">
        <v>18</v>
      </c>
      <c r="C37">
        <v>6.8379000000000003</v>
      </c>
      <c r="D37">
        <v>0.52010000000000001</v>
      </c>
      <c r="E37">
        <f>C37-[1]Initial!K2</f>
        <v>5.2471899999999998</v>
      </c>
      <c r="F37">
        <f>D37-[1]Initial!L2</f>
        <v>-0.87805</v>
      </c>
      <c r="G37">
        <f t="shared" si="2"/>
        <v>1.1853402209999999</v>
      </c>
      <c r="H37">
        <f t="shared" si="3"/>
        <v>-0.68312289999999998</v>
      </c>
    </row>
    <row r="38" spans="1:8" x14ac:dyDescent="0.25">
      <c r="A38" t="s">
        <v>23</v>
      </c>
      <c r="B38" t="s">
        <v>19</v>
      </c>
      <c r="C38">
        <v>6.1429999999999998</v>
      </c>
      <c r="D38">
        <v>1.4825999999999999</v>
      </c>
      <c r="E38">
        <f>C38-[1]Initial!K2</f>
        <v>4.5522899999999993</v>
      </c>
      <c r="F38">
        <f>D38-[1]Initial!L2</f>
        <v>8.4449999999999914E-2</v>
      </c>
      <c r="G38">
        <f t="shared" si="2"/>
        <v>1.0283623109999998</v>
      </c>
      <c r="H38">
        <f t="shared" si="3"/>
        <v>6.570209999999993E-2</v>
      </c>
    </row>
    <row r="39" spans="1:8" x14ac:dyDescent="0.25">
      <c r="A39" t="s">
        <v>23</v>
      </c>
      <c r="B39" t="s">
        <v>3</v>
      </c>
      <c r="C39">
        <v>1.5383</v>
      </c>
      <c r="D39">
        <v>0.63439999999999996</v>
      </c>
      <c r="E39">
        <f>C39-[1]Initial!K2</f>
        <v>-5.2410000000000068E-2</v>
      </c>
      <c r="F39">
        <f>D39-[1]Initial!L2</f>
        <v>-0.76375000000000004</v>
      </c>
      <c r="G39">
        <f t="shared" si="2"/>
        <v>-1.1839419000000014E-2</v>
      </c>
      <c r="H39">
        <f t="shared" si="3"/>
        <v>-0.59419750000000005</v>
      </c>
    </row>
    <row r="40" spans="1:8" x14ac:dyDescent="0.25">
      <c r="A40" t="s">
        <v>23</v>
      </c>
      <c r="B40" t="s">
        <v>2</v>
      </c>
      <c r="C40">
        <v>1.6367</v>
      </c>
      <c r="D40">
        <v>1.0556000000000001</v>
      </c>
      <c r="E40">
        <f>C40-[1]Initial!K2</f>
        <v>4.5989999999999975E-2</v>
      </c>
      <c r="F40">
        <f>D40-[1]Initial!L2</f>
        <v>-0.34254999999999991</v>
      </c>
      <c r="G40">
        <f t="shared" si="2"/>
        <v>1.0389140999999994E-2</v>
      </c>
      <c r="H40">
        <f t="shared" si="3"/>
        <v>-0.26650389999999996</v>
      </c>
    </row>
    <row r="41" spans="1:8" x14ac:dyDescent="0.25">
      <c r="A41" t="s">
        <v>23</v>
      </c>
      <c r="B41" t="s">
        <v>20</v>
      </c>
      <c r="C41">
        <v>5.0602</v>
      </c>
      <c r="D41">
        <v>0.59630000000000005</v>
      </c>
      <c r="E41">
        <f>C41-[1]Initial!K2</f>
        <v>3.46949</v>
      </c>
      <c r="F41">
        <f>D41-[1]Initial!L2</f>
        <v>-0.80184999999999995</v>
      </c>
      <c r="G41">
        <f t="shared" si="2"/>
        <v>0.78375779099999998</v>
      </c>
      <c r="H41">
        <f t="shared" si="3"/>
        <v>-0.62383929999999999</v>
      </c>
    </row>
    <row r="42" spans="1:8" x14ac:dyDescent="0.25">
      <c r="A42" t="s">
        <v>24</v>
      </c>
      <c r="B42" t="s">
        <v>8</v>
      </c>
      <c r="C42">
        <v>1.9412</v>
      </c>
      <c r="D42">
        <v>0.65569999999999995</v>
      </c>
      <c r="E42">
        <f>C42-[1]Initial!K2</f>
        <v>0.35048999999999997</v>
      </c>
      <c r="F42">
        <f>D42-[1]Initial!L2</f>
        <v>-0.74245000000000005</v>
      </c>
      <c r="G42">
        <f t="shared" ref="G42:G73" si="4">E42*0.2259</f>
        <v>7.9175690999999992E-2</v>
      </c>
      <c r="H42">
        <f t="shared" ref="H42:H73" si="5">F42*0.778</f>
        <v>-0.57762610000000003</v>
      </c>
    </row>
    <row r="43" spans="1:8" x14ac:dyDescent="0.25">
      <c r="A43" t="s">
        <v>24</v>
      </c>
      <c r="B43" t="s">
        <v>7</v>
      </c>
      <c r="C43">
        <v>3.9169999999999998</v>
      </c>
      <c r="D43">
        <v>0.58550000000000002</v>
      </c>
      <c r="E43">
        <f>C43-[1]Initial!K2</f>
        <v>2.3262899999999997</v>
      </c>
      <c r="F43">
        <f>D43-[1]Initial!L2</f>
        <v>-0.81264999999999998</v>
      </c>
      <c r="G43">
        <f t="shared" si="4"/>
        <v>0.52550891099999997</v>
      </c>
      <c r="H43">
        <f t="shared" si="5"/>
        <v>-0.63224170000000002</v>
      </c>
    </row>
    <row r="44" spans="1:8" x14ac:dyDescent="0.25">
      <c r="A44" t="s">
        <v>24</v>
      </c>
      <c r="B44" t="s">
        <v>6</v>
      </c>
      <c r="C44">
        <v>3.7974999999999999</v>
      </c>
      <c r="D44">
        <v>1.0811999999999999</v>
      </c>
      <c r="E44">
        <f>C44-[1]Initial!K2</f>
        <v>2.2067899999999998</v>
      </c>
      <c r="F44">
        <f>D44-[1]Initial!L2</f>
        <v>-0.31695000000000007</v>
      </c>
      <c r="G44">
        <f t="shared" si="4"/>
        <v>0.49851386099999995</v>
      </c>
      <c r="H44">
        <f t="shared" si="5"/>
        <v>-0.24658710000000006</v>
      </c>
    </row>
    <row r="45" spans="1:8" x14ac:dyDescent="0.25">
      <c r="A45" t="s">
        <v>24</v>
      </c>
      <c r="B45" t="s">
        <v>18</v>
      </c>
      <c r="C45">
        <v>4.6173000000000002</v>
      </c>
      <c r="D45">
        <v>0.6008</v>
      </c>
      <c r="E45">
        <f>C45-[1]Initial!K2</f>
        <v>3.0265900000000001</v>
      </c>
      <c r="F45">
        <f>D45-[1]Initial!L2</f>
        <v>-0.79735</v>
      </c>
      <c r="G45">
        <f t="shared" si="4"/>
        <v>0.68370668099999998</v>
      </c>
      <c r="H45">
        <f t="shared" si="5"/>
        <v>-0.62033830000000001</v>
      </c>
    </row>
    <row r="46" spans="1:8" x14ac:dyDescent="0.25">
      <c r="A46" t="s">
        <v>24</v>
      </c>
      <c r="B46" t="s">
        <v>19</v>
      </c>
      <c r="C46">
        <v>4.3323999999999998</v>
      </c>
      <c r="D46">
        <v>1.2645500000000001</v>
      </c>
      <c r="E46">
        <f>C46-[1]Initial!K2</f>
        <v>2.7416899999999997</v>
      </c>
      <c r="F46">
        <f>D46-[1]Initial!L2</f>
        <v>-0.13359999999999994</v>
      </c>
      <c r="G46">
        <f t="shared" si="4"/>
        <v>0.61934777099999994</v>
      </c>
      <c r="H46">
        <f t="shared" si="5"/>
        <v>-0.10394079999999996</v>
      </c>
    </row>
    <row r="47" spans="1:8" x14ac:dyDescent="0.25">
      <c r="A47" t="s">
        <v>24</v>
      </c>
      <c r="B47" t="s">
        <v>3</v>
      </c>
      <c r="C47">
        <v>4.9911000000000003</v>
      </c>
      <c r="D47">
        <v>1.4300999999999999</v>
      </c>
      <c r="E47">
        <f>C47-[1]Initial!K2</f>
        <v>3.4003900000000002</v>
      </c>
      <c r="F47">
        <f>D47-[1]Initial!L2</f>
        <v>3.1949999999999923E-2</v>
      </c>
      <c r="G47">
        <f t="shared" si="4"/>
        <v>0.76814810099999997</v>
      </c>
      <c r="H47">
        <f t="shared" si="5"/>
        <v>2.4857099999999941E-2</v>
      </c>
    </row>
    <row r="48" spans="1:8" x14ac:dyDescent="0.25">
      <c r="A48" t="s">
        <v>24</v>
      </c>
      <c r="B48" t="s">
        <v>2</v>
      </c>
      <c r="C48">
        <v>4.1006</v>
      </c>
      <c r="D48">
        <v>1.5258</v>
      </c>
      <c r="E48">
        <f>C48-[1]Initial!K2</f>
        <v>2.50989</v>
      </c>
      <c r="F48">
        <f>D48-[1]Initial!L2</f>
        <v>0.12765000000000004</v>
      </c>
      <c r="G48">
        <f t="shared" si="4"/>
        <v>0.56698415099999999</v>
      </c>
      <c r="H48">
        <f t="shared" si="5"/>
        <v>9.9311700000000031E-2</v>
      </c>
    </row>
    <row r="49" spans="1:8" x14ac:dyDescent="0.25">
      <c r="A49" t="s">
        <v>24</v>
      </c>
      <c r="B49" t="s">
        <v>20</v>
      </c>
      <c r="C49">
        <v>4.9157999999999999</v>
      </c>
      <c r="D49">
        <v>1.4451000000000001</v>
      </c>
      <c r="E49">
        <f>C49-[1]Initial!K2</f>
        <v>3.3250899999999999</v>
      </c>
      <c r="F49">
        <f>D49-[1]Initial!L2</f>
        <v>4.6950000000000047E-2</v>
      </c>
      <c r="G49">
        <f t="shared" si="4"/>
        <v>0.75113783099999998</v>
      </c>
      <c r="H49">
        <f t="shared" si="5"/>
        <v>3.6527100000000035E-2</v>
      </c>
    </row>
    <row r="50" spans="1:8" x14ac:dyDescent="0.25">
      <c r="A50" t="s">
        <v>25</v>
      </c>
      <c r="B50" t="s">
        <v>8</v>
      </c>
      <c r="C50">
        <v>3.7189999999999999</v>
      </c>
      <c r="D50">
        <v>1.6111</v>
      </c>
      <c r="E50">
        <f>C50-[1]Initial!K2</f>
        <v>2.1282899999999998</v>
      </c>
      <c r="F50">
        <f>D50-[1]Initial!L2</f>
        <v>0.21294999999999997</v>
      </c>
      <c r="G50">
        <f t="shared" si="4"/>
        <v>0.48078071099999992</v>
      </c>
      <c r="H50">
        <f t="shared" si="5"/>
        <v>0.16567509999999999</v>
      </c>
    </row>
    <row r="51" spans="1:8" x14ac:dyDescent="0.25">
      <c r="A51" t="s">
        <v>25</v>
      </c>
      <c r="B51" t="s">
        <v>7</v>
      </c>
      <c r="C51">
        <v>4.6433</v>
      </c>
      <c r="D51">
        <v>1.409</v>
      </c>
      <c r="E51">
        <f>C51-[1]Initial!K2</f>
        <v>3.0525899999999999</v>
      </c>
      <c r="F51">
        <f>D51-[1]Initial!L2</f>
        <v>1.0850000000000026E-2</v>
      </c>
      <c r="G51">
        <f t="shared" si="4"/>
        <v>0.6895800809999999</v>
      </c>
      <c r="H51">
        <f t="shared" si="5"/>
        <v>8.4413000000000214E-3</v>
      </c>
    </row>
    <row r="52" spans="1:8" x14ac:dyDescent="0.25">
      <c r="A52" t="s">
        <v>25</v>
      </c>
      <c r="B52" t="s">
        <v>6</v>
      </c>
      <c r="C52">
        <v>3.4550999999999998</v>
      </c>
      <c r="D52">
        <v>1.5494000000000001</v>
      </c>
      <c r="E52">
        <f>C52-[1]Initial!K2</f>
        <v>1.8643899999999998</v>
      </c>
      <c r="F52">
        <f>D52-[1]Initial!L2</f>
        <v>0.15125000000000011</v>
      </c>
      <c r="G52">
        <f t="shared" si="4"/>
        <v>0.42116570099999995</v>
      </c>
      <c r="H52">
        <f t="shared" si="5"/>
        <v>0.11767250000000008</v>
      </c>
    </row>
    <row r="53" spans="1:8" x14ac:dyDescent="0.25">
      <c r="A53" t="s">
        <v>25</v>
      </c>
      <c r="B53" t="s">
        <v>18</v>
      </c>
      <c r="C53">
        <v>5.8358999999999996</v>
      </c>
      <c r="D53">
        <v>1.5068999999999999</v>
      </c>
      <c r="E53">
        <f>C53-[1]Initial!K2</f>
        <v>4.2451899999999991</v>
      </c>
      <c r="F53">
        <f>D53-[1]Initial!L2</f>
        <v>0.1087499999999999</v>
      </c>
      <c r="G53">
        <f t="shared" si="4"/>
        <v>0.95898842099999981</v>
      </c>
      <c r="H53">
        <f t="shared" si="5"/>
        <v>8.4607499999999933E-2</v>
      </c>
    </row>
    <row r="54" spans="1:8" x14ac:dyDescent="0.25">
      <c r="A54" t="s">
        <v>25</v>
      </c>
      <c r="B54" t="s">
        <v>19</v>
      </c>
      <c r="C54">
        <v>4.6204000000000001</v>
      </c>
      <c r="D54">
        <v>1.6859999999999999</v>
      </c>
      <c r="E54">
        <f>C54-[1]Initial!K2</f>
        <v>3.02969</v>
      </c>
      <c r="F54">
        <f>D54-[1]Initial!L2</f>
        <v>0.28784999999999994</v>
      </c>
      <c r="G54">
        <f t="shared" si="4"/>
        <v>0.68440697099999992</v>
      </c>
      <c r="H54">
        <f t="shared" si="5"/>
        <v>0.22394729999999996</v>
      </c>
    </row>
    <row r="55" spans="1:8" x14ac:dyDescent="0.25">
      <c r="A55" t="s">
        <v>25</v>
      </c>
      <c r="B55" t="s">
        <v>3</v>
      </c>
      <c r="C55">
        <v>3.6543999999999999</v>
      </c>
      <c r="D55">
        <v>1.3724000000000001</v>
      </c>
      <c r="E55">
        <f>C55-[1]Initial!K2</f>
        <v>2.0636899999999998</v>
      </c>
      <c r="F55">
        <f>D55-[1]Initial!L2</f>
        <v>-2.574999999999994E-2</v>
      </c>
      <c r="G55">
        <f t="shared" si="4"/>
        <v>0.46618757099999991</v>
      </c>
      <c r="H55">
        <f t="shared" si="5"/>
        <v>-2.0033499999999954E-2</v>
      </c>
    </row>
    <row r="56" spans="1:8" x14ac:dyDescent="0.25">
      <c r="A56" t="s">
        <v>25</v>
      </c>
      <c r="B56" t="s">
        <v>2</v>
      </c>
      <c r="C56">
        <v>2.9445999999999999</v>
      </c>
      <c r="D56">
        <v>1.5269999999999999</v>
      </c>
      <c r="E56">
        <f>C56-[1]Initial!K2</f>
        <v>1.3538899999999998</v>
      </c>
      <c r="F56">
        <f>D56-[1]Initial!L2</f>
        <v>0.12884999999999991</v>
      </c>
      <c r="G56">
        <f t="shared" si="4"/>
        <v>0.30584375099999994</v>
      </c>
      <c r="H56">
        <f t="shared" si="5"/>
        <v>0.10024529999999993</v>
      </c>
    </row>
    <row r="57" spans="1:8" x14ac:dyDescent="0.25">
      <c r="A57" t="s">
        <v>25</v>
      </c>
      <c r="B57" t="s">
        <v>20</v>
      </c>
      <c r="C57">
        <v>4.4576000000000002</v>
      </c>
      <c r="D57">
        <v>1.5529999999999999</v>
      </c>
      <c r="E57">
        <f>C57-[1]Initial!K2</f>
        <v>2.8668900000000002</v>
      </c>
      <c r="F57">
        <f>D57-[1]Initial!L2</f>
        <v>0.15484999999999993</v>
      </c>
      <c r="G57">
        <f t="shared" si="4"/>
        <v>0.64763045100000005</v>
      </c>
      <c r="H57">
        <f t="shared" si="5"/>
        <v>0.12047329999999995</v>
      </c>
    </row>
    <row r="58" spans="1:8" x14ac:dyDescent="0.25">
      <c r="A58" t="s">
        <v>26</v>
      </c>
      <c r="B58" t="s">
        <v>8</v>
      </c>
      <c r="C58">
        <v>4.2516999999999996</v>
      </c>
      <c r="D58">
        <v>1.7391000000000001</v>
      </c>
      <c r="E58">
        <f>C58-[1]Initial!K2</f>
        <v>2.6609899999999995</v>
      </c>
      <c r="F58">
        <f>D58-[1]Initial!L2</f>
        <v>0.34095000000000009</v>
      </c>
      <c r="G58">
        <f t="shared" si="4"/>
        <v>0.60111764099999987</v>
      </c>
      <c r="H58">
        <f t="shared" si="5"/>
        <v>0.26525910000000008</v>
      </c>
    </row>
    <row r="59" spans="1:8" x14ac:dyDescent="0.25">
      <c r="A59" t="s">
        <v>26</v>
      </c>
      <c r="B59" t="s">
        <v>7</v>
      </c>
      <c r="C59">
        <v>4.6383000000000001</v>
      </c>
      <c r="D59">
        <v>1.4395</v>
      </c>
      <c r="E59">
        <f>C59-[1]Initial!K2</f>
        <v>3.04759</v>
      </c>
      <c r="F59">
        <f>D59-[1]Initial!L2</f>
        <v>4.1349999999999998E-2</v>
      </c>
      <c r="G59">
        <f t="shared" si="4"/>
        <v>0.68845058100000001</v>
      </c>
      <c r="H59">
        <f t="shared" si="5"/>
        <v>3.2170299999999999E-2</v>
      </c>
    </row>
    <row r="60" spans="1:8" x14ac:dyDescent="0.25">
      <c r="A60" t="s">
        <v>26</v>
      </c>
      <c r="B60" t="s">
        <v>6</v>
      </c>
      <c r="C60">
        <v>3.2088000000000001</v>
      </c>
      <c r="D60">
        <v>1.4393</v>
      </c>
      <c r="E60">
        <f>C60-[1]Initial!K2</f>
        <v>1.61809</v>
      </c>
      <c r="F60">
        <f>D60-[1]Initial!L2</f>
        <v>4.115000000000002E-2</v>
      </c>
      <c r="G60">
        <f t="shared" si="4"/>
        <v>0.36552653099999999</v>
      </c>
      <c r="H60">
        <f t="shared" si="5"/>
        <v>3.2014700000000014E-2</v>
      </c>
    </row>
    <row r="61" spans="1:8" x14ac:dyDescent="0.25">
      <c r="A61" t="s">
        <v>26</v>
      </c>
      <c r="B61" t="s">
        <v>18</v>
      </c>
      <c r="C61">
        <v>4.4378000000000002</v>
      </c>
      <c r="D61">
        <v>1.3313999999999999</v>
      </c>
      <c r="E61">
        <f>C61-[1]Initial!K2</f>
        <v>2.8470900000000001</v>
      </c>
      <c r="F61">
        <f>D61-[1]Initial!L2</f>
        <v>-6.6750000000000087E-2</v>
      </c>
      <c r="G61">
        <f t="shared" si="4"/>
        <v>0.64315763100000001</v>
      </c>
      <c r="H61">
        <f t="shared" si="5"/>
        <v>-5.1931500000000068E-2</v>
      </c>
    </row>
    <row r="62" spans="1:8" x14ac:dyDescent="0.25">
      <c r="A62" t="s">
        <v>26</v>
      </c>
      <c r="B62" t="s">
        <v>19</v>
      </c>
      <c r="C62">
        <v>4.4923999999999999</v>
      </c>
      <c r="D62">
        <v>1.4245000000000001</v>
      </c>
      <c r="E62">
        <f>C62-[1]Initial!K2</f>
        <v>2.9016899999999999</v>
      </c>
      <c r="F62">
        <f>D62-[1]Initial!L2</f>
        <v>2.6350000000000096E-2</v>
      </c>
      <c r="G62">
        <f t="shared" si="4"/>
        <v>0.65549177099999989</v>
      </c>
      <c r="H62">
        <f t="shared" si="5"/>
        <v>2.0500300000000075E-2</v>
      </c>
    </row>
    <row r="63" spans="1:8" x14ac:dyDescent="0.25">
      <c r="A63" t="s">
        <v>26</v>
      </c>
      <c r="B63" t="s">
        <v>3</v>
      </c>
      <c r="C63">
        <v>3.4741</v>
      </c>
      <c r="D63">
        <v>1.2394000000000001</v>
      </c>
      <c r="E63">
        <f>C63-[1]Initial!K2</f>
        <v>1.8833899999999999</v>
      </c>
      <c r="F63">
        <f>D63-[1]Initial!L2</f>
        <v>-0.15874999999999995</v>
      </c>
      <c r="G63">
        <f t="shared" si="4"/>
        <v>0.42545780099999997</v>
      </c>
      <c r="H63">
        <f t="shared" si="5"/>
        <v>-0.12350749999999996</v>
      </c>
    </row>
    <row r="64" spans="1:8" x14ac:dyDescent="0.25">
      <c r="A64" t="s">
        <v>26</v>
      </c>
      <c r="B64" t="s">
        <v>2</v>
      </c>
      <c r="C64">
        <v>2.7393000000000001</v>
      </c>
      <c r="D64">
        <v>1.8473999999999999</v>
      </c>
      <c r="E64">
        <f>C64-[1]Initial!K2</f>
        <v>1.14859</v>
      </c>
      <c r="F64">
        <f>D64-[1]Initial!L2</f>
        <v>0.44924999999999993</v>
      </c>
      <c r="G64">
        <f t="shared" si="4"/>
        <v>0.25946648099999997</v>
      </c>
      <c r="H64">
        <f t="shared" si="5"/>
        <v>0.34951649999999995</v>
      </c>
    </row>
    <row r="65" spans="1:8" x14ac:dyDescent="0.25">
      <c r="A65" t="s">
        <v>26</v>
      </c>
      <c r="B65" t="s">
        <v>20</v>
      </c>
      <c r="C65">
        <v>6.1809000000000003</v>
      </c>
      <c r="D65">
        <v>1.3414999999999999</v>
      </c>
      <c r="E65">
        <f>C65-[1]Initial!K2</f>
        <v>4.5901899999999998</v>
      </c>
      <c r="F65">
        <f>D65-[1]Initial!L2</f>
        <v>-5.6650000000000089E-2</v>
      </c>
      <c r="G65">
        <f t="shared" si="4"/>
        <v>1.0369239209999999</v>
      </c>
      <c r="H65">
        <f t="shared" si="5"/>
        <v>-4.407370000000007E-2</v>
      </c>
    </row>
    <row r="66" spans="1:8" x14ac:dyDescent="0.25">
      <c r="A66" t="s">
        <v>27</v>
      </c>
      <c r="B66" t="s">
        <v>8</v>
      </c>
      <c r="C66">
        <v>6.6406999999999998</v>
      </c>
      <c r="D66">
        <v>1.6880999999999999</v>
      </c>
      <c r="E66">
        <f>C66-[1]Initial!K2</f>
        <v>5.0499899999999993</v>
      </c>
      <c r="F66">
        <f>D66-[1]Initial!L2</f>
        <v>0.28994999999999993</v>
      </c>
      <c r="G66">
        <f t="shared" si="4"/>
        <v>1.1407927409999998</v>
      </c>
      <c r="H66">
        <f t="shared" si="5"/>
        <v>0.22558109999999995</v>
      </c>
    </row>
    <row r="67" spans="1:8" x14ac:dyDescent="0.25">
      <c r="A67" t="s">
        <v>27</v>
      </c>
      <c r="B67" t="s">
        <v>7</v>
      </c>
      <c r="C67">
        <v>10.4504</v>
      </c>
      <c r="D67">
        <v>2.4333999999999998</v>
      </c>
      <c r="E67">
        <f>C67-[1]Initial!K2</f>
        <v>8.8596900000000005</v>
      </c>
      <c r="F67">
        <f>D67-[1]Initial!L2</f>
        <v>1.0352499999999998</v>
      </c>
      <c r="G67">
        <f t="shared" si="4"/>
        <v>2.0014039710000002</v>
      </c>
      <c r="H67">
        <f t="shared" si="5"/>
        <v>0.80542449999999988</v>
      </c>
    </row>
    <row r="68" spans="1:8" x14ac:dyDescent="0.25">
      <c r="A68" t="s">
        <v>27</v>
      </c>
      <c r="B68" t="s">
        <v>6</v>
      </c>
      <c r="C68">
        <v>10.886900000000001</v>
      </c>
      <c r="D68">
        <v>2.0087000000000002</v>
      </c>
      <c r="E68">
        <f>C68-[1]Initial!K2</f>
        <v>9.2961900000000011</v>
      </c>
      <c r="F68">
        <f>D68-[1]Initial!L2</f>
        <v>0.61055000000000015</v>
      </c>
      <c r="G68">
        <f t="shared" si="4"/>
        <v>2.1000093209999999</v>
      </c>
      <c r="H68">
        <f t="shared" si="5"/>
        <v>0.47500790000000015</v>
      </c>
    </row>
    <row r="69" spans="1:8" x14ac:dyDescent="0.25">
      <c r="A69" t="s">
        <v>27</v>
      </c>
      <c r="B69" t="s">
        <v>18</v>
      </c>
      <c r="C69">
        <v>10.978199999999999</v>
      </c>
      <c r="D69">
        <v>1.7194</v>
      </c>
      <c r="E69">
        <f>C69-[1]Initial!K2</f>
        <v>9.3874899999999997</v>
      </c>
      <c r="F69">
        <f>D69-[1]Initial!L2</f>
        <v>0.32125000000000004</v>
      </c>
      <c r="G69">
        <f t="shared" si="4"/>
        <v>2.1206339909999996</v>
      </c>
      <c r="H69">
        <f t="shared" si="5"/>
        <v>0.24993250000000003</v>
      </c>
    </row>
    <row r="70" spans="1:8" x14ac:dyDescent="0.25">
      <c r="A70" t="s">
        <v>27</v>
      </c>
      <c r="B70" t="s">
        <v>19</v>
      </c>
      <c r="C70">
        <v>9.1851000000000003</v>
      </c>
      <c r="D70">
        <v>1.5548999999999999</v>
      </c>
      <c r="E70">
        <f>C70-[1]Initial!K2</f>
        <v>7.5943900000000006</v>
      </c>
      <c r="F70">
        <f>D70-[1]Initial!L2</f>
        <v>0.15674999999999994</v>
      </c>
      <c r="G70">
        <f t="shared" si="4"/>
        <v>1.7155727010000001</v>
      </c>
      <c r="H70">
        <f t="shared" si="5"/>
        <v>0.12195149999999996</v>
      </c>
    </row>
    <row r="71" spans="1:8" x14ac:dyDescent="0.25">
      <c r="A71" t="s">
        <v>27</v>
      </c>
      <c r="B71" t="s">
        <v>3</v>
      </c>
      <c r="C71">
        <v>7.9386999999999999</v>
      </c>
      <c r="D71">
        <v>1.3614999999999999</v>
      </c>
      <c r="E71">
        <f>C71-[1]Initial!K2</f>
        <v>6.3479899999999994</v>
      </c>
      <c r="F71">
        <f>D71-[1]Initial!L2</f>
        <v>-3.6650000000000071E-2</v>
      </c>
      <c r="G71">
        <f t="shared" si="4"/>
        <v>1.4340109409999997</v>
      </c>
      <c r="H71">
        <f t="shared" si="5"/>
        <v>-2.8513700000000055E-2</v>
      </c>
    </row>
    <row r="72" spans="1:8" x14ac:dyDescent="0.25">
      <c r="A72" t="s">
        <v>27</v>
      </c>
      <c r="B72" t="s">
        <v>2</v>
      </c>
      <c r="C72">
        <v>8.5177999999999994</v>
      </c>
      <c r="D72">
        <v>1.8979999999999999</v>
      </c>
      <c r="E72">
        <f>C72-[1]Initial!K2</f>
        <v>6.9270899999999997</v>
      </c>
      <c r="F72">
        <f>D72-[1]Initial!L2</f>
        <v>0.49984999999999991</v>
      </c>
      <c r="G72">
        <f t="shared" si="4"/>
        <v>1.5648296309999998</v>
      </c>
      <c r="H72">
        <f t="shared" si="5"/>
        <v>0.38888329999999993</v>
      </c>
    </row>
    <row r="73" spans="1:8" x14ac:dyDescent="0.25">
      <c r="A73" t="s">
        <v>27</v>
      </c>
      <c r="B73" t="s">
        <v>20</v>
      </c>
      <c r="C73">
        <v>5.5971000000000002</v>
      </c>
      <c r="D73">
        <v>1.4547000000000001</v>
      </c>
      <c r="E73">
        <f>C73-[1]Initial!K2</f>
        <v>4.0063899999999997</v>
      </c>
      <c r="F73">
        <f>D73-[1]Initial!L2</f>
        <v>5.65500000000001E-2</v>
      </c>
      <c r="G73">
        <f t="shared" si="4"/>
        <v>0.90504350099999986</v>
      </c>
      <c r="H73">
        <f t="shared" si="5"/>
        <v>4.3995900000000081E-2</v>
      </c>
    </row>
    <row r="74" spans="1:8" x14ac:dyDescent="0.25">
      <c r="A74" t="s">
        <v>28</v>
      </c>
      <c r="B74" t="s">
        <v>8</v>
      </c>
      <c r="C74">
        <v>5.0934999999999997</v>
      </c>
      <c r="D74">
        <v>2.2709999999999999</v>
      </c>
      <c r="E74">
        <f>C74-[1]Initial!K2</f>
        <v>3.5027899999999996</v>
      </c>
      <c r="F74">
        <f>D74-[1]Initial!L2</f>
        <v>0.8728499999999999</v>
      </c>
      <c r="G74">
        <f t="shared" ref="G74:G81" si="6">E74*0.2259</f>
        <v>0.79128026099999993</v>
      </c>
      <c r="H74">
        <f t="shared" ref="H74:H81" si="7">F74*0.778</f>
        <v>0.67907729999999999</v>
      </c>
    </row>
    <row r="75" spans="1:8" x14ac:dyDescent="0.25">
      <c r="A75" t="s">
        <v>28</v>
      </c>
      <c r="B75" t="s">
        <v>7</v>
      </c>
      <c r="C75">
        <v>5.1382000000000003</v>
      </c>
      <c r="D75">
        <v>1.4330000000000001</v>
      </c>
      <c r="E75">
        <f>C75-[1]Initial!K2</f>
        <v>3.5474900000000003</v>
      </c>
      <c r="F75">
        <f>D75-[1]Initial!L2</f>
        <v>3.4850000000000048E-2</v>
      </c>
      <c r="G75">
        <f t="shared" si="6"/>
        <v>0.80137799100000007</v>
      </c>
      <c r="H75">
        <f t="shared" si="7"/>
        <v>2.7113300000000038E-2</v>
      </c>
    </row>
    <row r="76" spans="1:8" x14ac:dyDescent="0.25">
      <c r="A76" t="s">
        <v>28</v>
      </c>
      <c r="B76" t="s">
        <v>6</v>
      </c>
      <c r="C76">
        <v>5.9523999999999999</v>
      </c>
      <c r="D76">
        <v>1.5530999999999999</v>
      </c>
      <c r="E76">
        <f>C76-[1]Initial!K2</f>
        <v>4.3616899999999994</v>
      </c>
      <c r="F76">
        <f>D76-[1]Initial!L2</f>
        <v>0.15494999999999992</v>
      </c>
      <c r="G76">
        <f t="shared" si="6"/>
        <v>0.98530577099999983</v>
      </c>
      <c r="H76">
        <f t="shared" si="7"/>
        <v>0.12055109999999994</v>
      </c>
    </row>
    <row r="77" spans="1:8" x14ac:dyDescent="0.25">
      <c r="A77" t="s">
        <v>28</v>
      </c>
      <c r="B77" t="s">
        <v>18</v>
      </c>
      <c r="C77">
        <v>8.0385000000000009</v>
      </c>
      <c r="D77">
        <v>2.3041999999999998</v>
      </c>
      <c r="E77">
        <f>C77-[1]Initial!K2</f>
        <v>6.4477900000000012</v>
      </c>
      <c r="F77">
        <f>D77-[1]Initial!L2</f>
        <v>0.9060499999999998</v>
      </c>
      <c r="G77">
        <f t="shared" si="6"/>
        <v>1.4565557610000002</v>
      </c>
      <c r="H77">
        <f t="shared" si="7"/>
        <v>0.70490689999999989</v>
      </c>
    </row>
    <row r="78" spans="1:8" x14ac:dyDescent="0.25">
      <c r="A78" t="s">
        <v>28</v>
      </c>
      <c r="B78" t="s">
        <v>19</v>
      </c>
      <c r="C78">
        <v>6.4725000000000001</v>
      </c>
      <c r="D78">
        <v>1.6225000000000001</v>
      </c>
      <c r="E78">
        <f>C78-[1]Initial!K2</f>
        <v>4.8817900000000005</v>
      </c>
      <c r="F78">
        <f>D78-[1]Initial!L2</f>
        <v>0.22435000000000005</v>
      </c>
      <c r="G78">
        <f t="shared" si="6"/>
        <v>1.102796361</v>
      </c>
      <c r="H78">
        <f t="shared" si="7"/>
        <v>0.17454430000000004</v>
      </c>
    </row>
    <row r="79" spans="1:8" x14ac:dyDescent="0.25">
      <c r="A79" t="s">
        <v>28</v>
      </c>
      <c r="B79" t="s">
        <v>3</v>
      </c>
      <c r="C79">
        <v>6.6582999999999997</v>
      </c>
      <c r="D79">
        <v>2.1415000000000002</v>
      </c>
      <c r="E79">
        <f>C79-[1]Initial!K2</f>
        <v>5.0675899999999992</v>
      </c>
      <c r="F79">
        <f>D79-[1]Initial!L2</f>
        <v>0.74335000000000018</v>
      </c>
      <c r="G79">
        <f t="shared" si="6"/>
        <v>1.1447685809999997</v>
      </c>
      <c r="H79">
        <f t="shared" si="7"/>
        <v>0.57832630000000018</v>
      </c>
    </row>
    <row r="80" spans="1:8" x14ac:dyDescent="0.25">
      <c r="A80" t="s">
        <v>28</v>
      </c>
      <c r="B80" t="s">
        <v>2</v>
      </c>
      <c r="C80">
        <v>3.6701000000000001</v>
      </c>
      <c r="D80">
        <v>1.5119</v>
      </c>
      <c r="E80">
        <f>C80-[1]Initial!K2</f>
        <v>2.0793900000000001</v>
      </c>
      <c r="F80">
        <f>D80-[1]Initial!L2</f>
        <v>0.11375000000000002</v>
      </c>
      <c r="G80">
        <f t="shared" si="6"/>
        <v>0.46973420100000002</v>
      </c>
      <c r="H80">
        <f t="shared" si="7"/>
        <v>8.8497500000000021E-2</v>
      </c>
    </row>
    <row r="81" spans="1:8" x14ac:dyDescent="0.25">
      <c r="A81" t="s">
        <v>28</v>
      </c>
      <c r="B81" t="s">
        <v>20</v>
      </c>
      <c r="C81">
        <v>5.5735999999999999</v>
      </c>
      <c r="D81">
        <v>1.2750999999999999</v>
      </c>
      <c r="E81">
        <f>C81-[1]Initial!K2</f>
        <v>3.9828899999999998</v>
      </c>
      <c r="F81">
        <f>D81-[1]Initial!L2</f>
        <v>-0.1230500000000001</v>
      </c>
      <c r="G81">
        <f t="shared" si="6"/>
        <v>0.89973485099999995</v>
      </c>
      <c r="H81">
        <f t="shared" si="7"/>
        <v>-9.5732900000000079E-2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"/>
  <sheetViews>
    <sheetView workbookViewId="0">
      <selection activeCell="M46" sqref="M46"/>
    </sheetView>
  </sheetViews>
  <sheetFormatPr defaultRowHeight="15" x14ac:dyDescent="0.25"/>
  <cols>
    <col min="1" max="1" width="13.7109375" bestFit="1" customWidth="1"/>
    <col min="2" max="2" width="10.5703125" bestFit="1" customWidth="1"/>
    <col min="3" max="3" width="11.28515625" bestFit="1" customWidth="1"/>
    <col min="4" max="4" width="16.42578125" bestFit="1" customWidth="1"/>
    <col min="5" max="5" width="21" bestFit="1" customWidth="1"/>
    <col min="6" max="6" width="14.85546875" style="5" bestFit="1" customWidth="1"/>
    <col min="7" max="7" width="11" style="8" bestFit="1" customWidth="1"/>
    <col min="8" max="8" width="11.42578125" bestFit="1" customWidth="1"/>
    <col min="9" max="9" width="18.28515625" bestFit="1" customWidth="1"/>
    <col min="10" max="10" width="22.85546875" bestFit="1" customWidth="1"/>
    <col min="11" max="11" width="20.5703125" bestFit="1" customWidth="1"/>
    <col min="12" max="12" width="11.85546875" bestFit="1" customWidth="1"/>
    <col min="13" max="13" width="17.7109375" bestFit="1" customWidth="1"/>
    <col min="14" max="14" width="22.28515625" bestFit="1" customWidth="1"/>
  </cols>
  <sheetData>
    <row r="1" spans="1:14" ht="15.75" x14ac:dyDescent="0.25">
      <c r="A1" s="1" t="s">
        <v>16</v>
      </c>
      <c r="B1" s="1" t="s">
        <v>29</v>
      </c>
      <c r="C1" s="2" t="s">
        <v>30</v>
      </c>
      <c r="D1" s="2" t="s">
        <v>31</v>
      </c>
      <c r="E1" s="2" t="s">
        <v>32</v>
      </c>
      <c r="F1" s="9" t="s">
        <v>33</v>
      </c>
      <c r="G1" s="3" t="s">
        <v>34</v>
      </c>
      <c r="H1" s="2" t="s">
        <v>35</v>
      </c>
      <c r="I1" s="2" t="s">
        <v>36</v>
      </c>
      <c r="J1" s="2" t="s">
        <v>37</v>
      </c>
      <c r="K1" s="4" t="s">
        <v>38</v>
      </c>
      <c r="L1" s="2" t="s">
        <v>39</v>
      </c>
      <c r="M1" s="2" t="s">
        <v>40</v>
      </c>
      <c r="N1" s="2" t="s">
        <v>41</v>
      </c>
    </row>
    <row r="2" spans="1:14" x14ac:dyDescent="0.25">
      <c r="A2" t="s">
        <v>1</v>
      </c>
      <c r="B2" t="s">
        <v>8</v>
      </c>
      <c r="C2" t="s">
        <v>42</v>
      </c>
      <c r="D2">
        <v>1.0020675510000001</v>
      </c>
      <c r="E2">
        <v>1.6065700000000044E-2</v>
      </c>
      <c r="F2" s="5">
        <v>10.074199999999999</v>
      </c>
      <c r="G2" s="6">
        <v>0.19769939382368365</v>
      </c>
      <c r="H2">
        <f>F2*1/(1+G2)</f>
        <v>8.4112925596779977</v>
      </c>
      <c r="I2">
        <f>D2*100/H2</f>
        <v>11.913359853914788</v>
      </c>
      <c r="J2">
        <f>E2*100/H2</f>
        <v>0.19100155993878631</v>
      </c>
      <c r="K2">
        <v>0.3</v>
      </c>
      <c r="L2">
        <v>1.3</v>
      </c>
      <c r="M2">
        <f t="shared" ref="M2:M33" si="0">I2*(10000*K2*L2)/1000</f>
        <v>46.462103430267668</v>
      </c>
      <c r="N2">
        <f t="shared" ref="N2:N31" si="1">J2*(10000*K2*L2)/1000</f>
        <v>0.74490608376126655</v>
      </c>
    </row>
    <row r="3" spans="1:14" x14ac:dyDescent="0.25">
      <c r="A3" t="s">
        <v>1</v>
      </c>
      <c r="B3" t="s">
        <v>7</v>
      </c>
      <c r="C3" t="s">
        <v>43</v>
      </c>
      <c r="D3">
        <v>0.33631766099999993</v>
      </c>
      <c r="E3">
        <v>0</v>
      </c>
      <c r="F3" s="5">
        <v>10.1717</v>
      </c>
      <c r="G3" s="6">
        <v>0.18708084947839065</v>
      </c>
      <c r="H3">
        <f t="shared" ref="H3:H66" si="2">F3*1/(1+G3)</f>
        <v>8.5686665777394158</v>
      </c>
      <c r="I3">
        <f t="shared" ref="I3:I66" si="3">D3*100/H3</f>
        <v>3.9249707985338276</v>
      </c>
      <c r="J3">
        <f t="shared" ref="J3:J66" si="4">E3*100/H3</f>
        <v>0</v>
      </c>
      <c r="K3">
        <v>0.3</v>
      </c>
      <c r="L3">
        <v>1.3</v>
      </c>
      <c r="M3">
        <f t="shared" si="0"/>
        <v>15.307386114281927</v>
      </c>
      <c r="N3">
        <f t="shared" si="1"/>
        <v>0</v>
      </c>
    </row>
    <row r="4" spans="1:14" x14ac:dyDescent="0.25">
      <c r="A4" t="s">
        <v>1</v>
      </c>
      <c r="B4" t="s">
        <v>6</v>
      </c>
      <c r="C4" t="s">
        <v>42</v>
      </c>
      <c r="D4">
        <v>0.24582212099999998</v>
      </c>
      <c r="E4">
        <v>0</v>
      </c>
      <c r="F4" s="5">
        <v>10.0875</v>
      </c>
      <c r="G4" s="6">
        <v>0.20969899665551833</v>
      </c>
      <c r="H4">
        <f t="shared" si="2"/>
        <v>8.3388512579485781</v>
      </c>
      <c r="I4">
        <f t="shared" si="3"/>
        <v>2.9479134882719338</v>
      </c>
      <c r="J4">
        <f t="shared" si="4"/>
        <v>0</v>
      </c>
      <c r="K4">
        <v>0.3</v>
      </c>
      <c r="L4">
        <v>1.3</v>
      </c>
      <c r="M4">
        <f t="shared" si="0"/>
        <v>11.49686260426054</v>
      </c>
      <c r="N4">
        <f t="shared" si="1"/>
        <v>0</v>
      </c>
    </row>
    <row r="5" spans="1:14" x14ac:dyDescent="0.25">
      <c r="A5" t="s">
        <v>1</v>
      </c>
      <c r="B5" t="s">
        <v>5</v>
      </c>
      <c r="C5" t="s">
        <v>43</v>
      </c>
      <c r="D5">
        <v>0.50529086099999998</v>
      </c>
      <c r="E5">
        <v>0</v>
      </c>
      <c r="F5" s="5">
        <v>10.562099999999999</v>
      </c>
      <c r="G5" s="6">
        <v>0.19377244377244349</v>
      </c>
      <c r="H5">
        <f t="shared" si="2"/>
        <v>8.8476661151791021</v>
      </c>
      <c r="I5">
        <f t="shared" si="3"/>
        <v>5.7110073371001242</v>
      </c>
      <c r="J5">
        <f t="shared" si="4"/>
        <v>0</v>
      </c>
      <c r="K5">
        <v>0.3</v>
      </c>
      <c r="L5">
        <v>1.3</v>
      </c>
      <c r="M5">
        <f t="shared" si="0"/>
        <v>22.272928614690485</v>
      </c>
      <c r="N5">
        <f t="shared" si="1"/>
        <v>0</v>
      </c>
    </row>
    <row r="6" spans="1:14" x14ac:dyDescent="0.25">
      <c r="A6" t="s">
        <v>1</v>
      </c>
      <c r="B6" t="s">
        <v>4</v>
      </c>
      <c r="C6" t="s">
        <v>42</v>
      </c>
      <c r="D6">
        <v>0.64153115100000002</v>
      </c>
      <c r="E6">
        <v>8.2584699999999983E-2</v>
      </c>
      <c r="F6" s="5">
        <v>10.017200000000001</v>
      </c>
      <c r="G6" s="6">
        <v>0.41701557528052208</v>
      </c>
      <c r="H6">
        <f t="shared" si="2"/>
        <v>7.069223637867867</v>
      </c>
      <c r="I6">
        <f t="shared" si="3"/>
        <v>9.0749873517014787</v>
      </c>
      <c r="J6">
        <f t="shared" si="4"/>
        <v>1.1682287084202103</v>
      </c>
      <c r="K6">
        <v>0.3</v>
      </c>
      <c r="L6">
        <v>1.3</v>
      </c>
      <c r="M6">
        <f t="shared" si="0"/>
        <v>35.392450671635764</v>
      </c>
      <c r="N6">
        <f t="shared" si="1"/>
        <v>4.5560919628388197</v>
      </c>
    </row>
    <row r="7" spans="1:14" x14ac:dyDescent="0.25">
      <c r="A7" t="s">
        <v>1</v>
      </c>
      <c r="B7" t="s">
        <v>3</v>
      </c>
      <c r="C7" t="s">
        <v>43</v>
      </c>
      <c r="D7">
        <v>0.79390070099999999</v>
      </c>
      <c r="E7">
        <v>0</v>
      </c>
      <c r="F7" s="5">
        <v>10.0593</v>
      </c>
      <c r="G7" s="6">
        <v>0.19857919328692647</v>
      </c>
      <c r="H7">
        <f t="shared" si="2"/>
        <v>8.3926869883448045</v>
      </c>
      <c r="I7">
        <f t="shared" si="3"/>
        <v>9.4594341728997584</v>
      </c>
      <c r="J7">
        <f t="shared" si="4"/>
        <v>0</v>
      </c>
      <c r="K7">
        <v>0.3</v>
      </c>
      <c r="L7">
        <v>1.3</v>
      </c>
      <c r="M7">
        <f t="shared" si="0"/>
        <v>36.891793274309059</v>
      </c>
      <c r="N7">
        <f t="shared" si="1"/>
        <v>0</v>
      </c>
    </row>
    <row r="8" spans="1:14" x14ac:dyDescent="0.25">
      <c r="A8" t="s">
        <v>1</v>
      </c>
      <c r="B8" t="s">
        <v>2</v>
      </c>
      <c r="C8" t="s">
        <v>42</v>
      </c>
      <c r="D8">
        <v>0.48419180100000003</v>
      </c>
      <c r="E8">
        <v>0</v>
      </c>
      <c r="F8" s="5">
        <v>10.0343</v>
      </c>
      <c r="G8" s="6">
        <v>0.19928469241773986</v>
      </c>
      <c r="H8">
        <f t="shared" si="2"/>
        <v>8.3669040916139785</v>
      </c>
      <c r="I8">
        <f t="shared" si="3"/>
        <v>5.7869887798199837</v>
      </c>
      <c r="J8">
        <f t="shared" si="4"/>
        <v>0</v>
      </c>
      <c r="K8">
        <v>0.3</v>
      </c>
      <c r="L8">
        <v>1.3</v>
      </c>
      <c r="M8">
        <f t="shared" si="0"/>
        <v>22.569256241297936</v>
      </c>
      <c r="N8">
        <f t="shared" si="1"/>
        <v>0</v>
      </c>
    </row>
    <row r="9" spans="1:14" x14ac:dyDescent="0.25">
      <c r="A9" t="s">
        <v>1</v>
      </c>
      <c r="B9" t="s">
        <v>0</v>
      </c>
      <c r="C9" t="s">
        <v>43</v>
      </c>
      <c r="D9">
        <v>0.29931524100000001</v>
      </c>
      <c r="E9">
        <v>0</v>
      </c>
      <c r="F9" s="5">
        <v>10.0464</v>
      </c>
      <c r="G9" s="6">
        <v>0.21194995894314864</v>
      </c>
      <c r="H9">
        <f t="shared" si="2"/>
        <v>8.2894511657566436</v>
      </c>
      <c r="I9">
        <f t="shared" si="3"/>
        <v>3.6107968430582962</v>
      </c>
      <c r="J9">
        <f t="shared" si="4"/>
        <v>0</v>
      </c>
      <c r="K9">
        <v>0.3</v>
      </c>
      <c r="L9">
        <v>1.3</v>
      </c>
      <c r="M9">
        <f t="shared" si="0"/>
        <v>14.082107687927355</v>
      </c>
      <c r="N9">
        <f t="shared" si="1"/>
        <v>0</v>
      </c>
    </row>
    <row r="10" spans="1:14" x14ac:dyDescent="0.25">
      <c r="A10" t="s">
        <v>17</v>
      </c>
      <c r="B10" t="s">
        <v>8</v>
      </c>
      <c r="C10" t="s">
        <v>42</v>
      </c>
      <c r="D10">
        <v>0.41244596099999997</v>
      </c>
      <c r="E10">
        <v>0.18707010000000004</v>
      </c>
      <c r="F10" s="5">
        <v>10.025399999999999</v>
      </c>
      <c r="G10" s="8">
        <v>0.25905000000000022</v>
      </c>
      <c r="H10">
        <f t="shared" si="2"/>
        <v>7.9626702672649996</v>
      </c>
      <c r="I10">
        <f t="shared" si="3"/>
        <v>5.1797443213941596</v>
      </c>
      <c r="J10">
        <f t="shared" si="4"/>
        <v>2.3493387735651456</v>
      </c>
      <c r="K10">
        <v>0.3</v>
      </c>
      <c r="L10">
        <v>1.3</v>
      </c>
      <c r="M10">
        <f t="shared" si="0"/>
        <v>20.20100285343722</v>
      </c>
      <c r="N10">
        <f t="shared" si="1"/>
        <v>9.1624212169040682</v>
      </c>
    </row>
    <row r="11" spans="1:14" x14ac:dyDescent="0.25">
      <c r="A11" t="s">
        <v>17</v>
      </c>
      <c r="B11" t="s">
        <v>7</v>
      </c>
      <c r="C11" t="s">
        <v>43</v>
      </c>
      <c r="D11">
        <v>0.35461556099999991</v>
      </c>
      <c r="E11">
        <v>0</v>
      </c>
      <c r="F11" s="5">
        <v>10.0152</v>
      </c>
      <c r="G11" s="8">
        <v>0.28136338085747936</v>
      </c>
      <c r="H11">
        <f t="shared" si="2"/>
        <v>7.8160498025922189</v>
      </c>
      <c r="I11">
        <f t="shared" si="3"/>
        <v>4.5370176746109072</v>
      </c>
      <c r="J11">
        <f t="shared" si="4"/>
        <v>0</v>
      </c>
      <c r="K11">
        <v>0.3</v>
      </c>
      <c r="L11">
        <v>1.3</v>
      </c>
      <c r="M11">
        <f t="shared" si="0"/>
        <v>17.694368930982538</v>
      </c>
      <c r="N11">
        <f t="shared" si="1"/>
        <v>0</v>
      </c>
    </row>
    <row r="12" spans="1:14" x14ac:dyDescent="0.25">
      <c r="A12" t="s">
        <v>17</v>
      </c>
      <c r="B12" t="s">
        <v>6</v>
      </c>
      <c r="C12" t="s">
        <v>42</v>
      </c>
      <c r="D12">
        <v>0.17974637099999999</v>
      </c>
      <c r="E12">
        <v>0</v>
      </c>
      <c r="F12" s="5">
        <v>10.128</v>
      </c>
      <c r="G12" s="8">
        <v>0.25075052906147022</v>
      </c>
      <c r="H12">
        <f t="shared" si="2"/>
        <v>8.097538049893755</v>
      </c>
      <c r="I12">
        <f t="shared" si="3"/>
        <v>2.219765685477185</v>
      </c>
      <c r="J12">
        <f t="shared" si="4"/>
        <v>0</v>
      </c>
      <c r="K12">
        <v>0.3</v>
      </c>
      <c r="L12">
        <v>1.3</v>
      </c>
      <c r="M12">
        <f t="shared" si="0"/>
        <v>8.6570861733610212</v>
      </c>
      <c r="N12">
        <f t="shared" si="1"/>
        <v>0</v>
      </c>
    </row>
    <row r="13" spans="1:14" x14ac:dyDescent="0.25">
      <c r="A13" t="s">
        <v>17</v>
      </c>
      <c r="B13" t="s">
        <v>18</v>
      </c>
      <c r="C13" t="s">
        <v>43</v>
      </c>
      <c r="D13">
        <v>0.6895800809999999</v>
      </c>
      <c r="E13">
        <v>0</v>
      </c>
      <c r="F13" s="5">
        <v>10.043699999999999</v>
      </c>
      <c r="G13" s="8">
        <v>0.26835760924158719</v>
      </c>
      <c r="H13">
        <f t="shared" si="2"/>
        <v>7.9186657822832922</v>
      </c>
      <c r="I13">
        <f t="shared" si="3"/>
        <v>8.7082862184033765</v>
      </c>
      <c r="J13">
        <f t="shared" si="4"/>
        <v>0</v>
      </c>
      <c r="K13">
        <v>0.3</v>
      </c>
      <c r="L13">
        <v>1.3</v>
      </c>
      <c r="M13">
        <f t="shared" si="0"/>
        <v>33.962316251773167</v>
      </c>
      <c r="N13">
        <f t="shared" si="1"/>
        <v>0</v>
      </c>
    </row>
    <row r="14" spans="1:14" x14ac:dyDescent="0.25">
      <c r="A14" t="s">
        <v>17</v>
      </c>
      <c r="B14" t="s">
        <v>19</v>
      </c>
      <c r="C14" t="s">
        <v>42</v>
      </c>
      <c r="D14">
        <v>0.19052180099999996</v>
      </c>
      <c r="E14">
        <v>0</v>
      </c>
      <c r="F14" s="7">
        <v>10.024100000000001</v>
      </c>
      <c r="G14" s="8">
        <v>0.27895660897918284</v>
      </c>
      <c r="H14">
        <f t="shared" si="2"/>
        <v>7.8377170340445534</v>
      </c>
      <c r="I14">
        <f t="shared" si="3"/>
        <v>2.4308328582472902</v>
      </c>
      <c r="J14">
        <f t="shared" si="4"/>
        <v>0</v>
      </c>
      <c r="K14">
        <v>0.3</v>
      </c>
      <c r="L14">
        <v>1.3</v>
      </c>
      <c r="M14">
        <f t="shared" si="0"/>
        <v>9.4802481471644313</v>
      </c>
      <c r="N14">
        <f t="shared" si="1"/>
        <v>0</v>
      </c>
    </row>
    <row r="15" spans="1:14" x14ac:dyDescent="0.25">
      <c r="A15" t="s">
        <v>17</v>
      </c>
      <c r="B15" t="s">
        <v>3</v>
      </c>
      <c r="C15" t="s">
        <v>43</v>
      </c>
      <c r="D15">
        <v>0.17852651099999992</v>
      </c>
      <c r="E15">
        <v>0</v>
      </c>
      <c r="F15" s="5">
        <v>10.009399999999999</v>
      </c>
      <c r="G15" s="8">
        <v>0.26392446386419621</v>
      </c>
      <c r="H15">
        <f t="shared" si="2"/>
        <v>7.9193023682746526</v>
      </c>
      <c r="I15">
        <f t="shared" si="3"/>
        <v>2.2543211850982119</v>
      </c>
      <c r="J15">
        <f t="shared" si="4"/>
        <v>0</v>
      </c>
      <c r="K15">
        <v>0.3</v>
      </c>
      <c r="L15">
        <v>1.3</v>
      </c>
      <c r="M15">
        <f t="shared" si="0"/>
        <v>8.7918526218830273</v>
      </c>
      <c r="N15">
        <f t="shared" si="1"/>
        <v>0</v>
      </c>
    </row>
    <row r="16" spans="1:14" x14ac:dyDescent="0.25">
      <c r="A16" t="s">
        <v>17</v>
      </c>
      <c r="B16" t="s">
        <v>2</v>
      </c>
      <c r="C16" t="s">
        <v>42</v>
      </c>
      <c r="D16">
        <v>0.332070741</v>
      </c>
      <c r="E16">
        <v>0</v>
      </c>
      <c r="F16" s="5">
        <v>10.0297</v>
      </c>
      <c r="G16" s="8">
        <v>0.28373005887977482</v>
      </c>
      <c r="H16">
        <f t="shared" si="2"/>
        <v>7.8129353835901032</v>
      </c>
      <c r="I16">
        <f t="shared" si="3"/>
        <v>4.2502686211569687</v>
      </c>
      <c r="J16">
        <f t="shared" si="4"/>
        <v>0</v>
      </c>
      <c r="K16">
        <v>0.3</v>
      </c>
      <c r="L16">
        <v>1.3</v>
      </c>
      <c r="M16">
        <f t="shared" si="0"/>
        <v>16.576047622512178</v>
      </c>
      <c r="N16">
        <f t="shared" si="1"/>
        <v>0</v>
      </c>
    </row>
    <row r="17" spans="1:14" x14ac:dyDescent="0.25">
      <c r="A17" t="s">
        <v>17</v>
      </c>
      <c r="B17" t="s">
        <v>20</v>
      </c>
      <c r="C17" t="s">
        <v>43</v>
      </c>
      <c r="D17">
        <v>0.31361471099999999</v>
      </c>
      <c r="E17">
        <v>0.43680810000000003</v>
      </c>
      <c r="F17" s="7">
        <v>10.083399999999999</v>
      </c>
      <c r="G17" s="8">
        <v>0.24397295178361503</v>
      </c>
      <c r="H17">
        <f t="shared" si="2"/>
        <v>8.1058032536337432</v>
      </c>
      <c r="I17">
        <f t="shared" si="3"/>
        <v>3.8690145959243454</v>
      </c>
      <c r="J17">
        <f t="shared" si="4"/>
        <v>5.3888317583354084</v>
      </c>
      <c r="K17">
        <v>0.3</v>
      </c>
      <c r="L17">
        <v>1.3</v>
      </c>
      <c r="M17">
        <f t="shared" si="0"/>
        <v>15.089156924104948</v>
      </c>
      <c r="N17">
        <f t="shared" si="1"/>
        <v>21.016443857508094</v>
      </c>
    </row>
    <row r="18" spans="1:14" x14ac:dyDescent="0.25">
      <c r="A18" t="s">
        <v>21</v>
      </c>
      <c r="B18" t="s">
        <v>8</v>
      </c>
      <c r="C18" t="s">
        <v>42</v>
      </c>
      <c r="D18">
        <v>0.39130172099999999</v>
      </c>
      <c r="E18">
        <v>0.13642229999999991</v>
      </c>
      <c r="F18" s="5">
        <v>10.0181</v>
      </c>
      <c r="G18" s="8">
        <v>0.2545591182364732</v>
      </c>
      <c r="H18">
        <f t="shared" si="2"/>
        <v>7.9853550577053616</v>
      </c>
      <c r="I18">
        <f t="shared" si="3"/>
        <v>4.9002419826331778</v>
      </c>
      <c r="J18">
        <f t="shared" si="4"/>
        <v>1.7084061887562663</v>
      </c>
      <c r="K18">
        <v>0.3</v>
      </c>
      <c r="L18">
        <v>1.3</v>
      </c>
      <c r="M18">
        <f t="shared" si="0"/>
        <v>19.110943732269391</v>
      </c>
      <c r="N18">
        <f t="shared" si="1"/>
        <v>6.6627841361494387</v>
      </c>
    </row>
    <row r="19" spans="1:14" x14ac:dyDescent="0.25">
      <c r="A19" t="s">
        <v>21</v>
      </c>
      <c r="B19" t="s">
        <v>7</v>
      </c>
      <c r="C19" t="s">
        <v>43</v>
      </c>
      <c r="D19">
        <v>1.1564024309999998</v>
      </c>
      <c r="E19">
        <v>0</v>
      </c>
      <c r="F19" s="5">
        <v>10.0854</v>
      </c>
      <c r="G19" s="8">
        <v>0.24044799048515722</v>
      </c>
      <c r="H19">
        <f t="shared" si="2"/>
        <v>8.1304497063641126</v>
      </c>
      <c r="I19">
        <f t="shared" si="3"/>
        <v>14.22310539716918</v>
      </c>
      <c r="J19">
        <f t="shared" si="4"/>
        <v>0</v>
      </c>
      <c r="K19">
        <v>0.3</v>
      </c>
      <c r="L19">
        <v>1.3</v>
      </c>
      <c r="M19">
        <f t="shared" si="0"/>
        <v>55.470111048959801</v>
      </c>
      <c r="N19">
        <f t="shared" si="1"/>
        <v>0</v>
      </c>
    </row>
    <row r="20" spans="1:14" x14ac:dyDescent="0.25">
      <c r="A20" t="s">
        <v>21</v>
      </c>
      <c r="B20" t="s">
        <v>6</v>
      </c>
      <c r="C20" t="s">
        <v>42</v>
      </c>
      <c r="D20">
        <v>0.256100571</v>
      </c>
      <c r="E20">
        <v>6.5001900000000015E-2</v>
      </c>
      <c r="F20" s="5">
        <v>10.025499999999999</v>
      </c>
      <c r="G20" s="8">
        <v>0.24111612231748991</v>
      </c>
      <c r="H20">
        <f t="shared" si="2"/>
        <v>8.0778098195032371</v>
      </c>
      <c r="I20">
        <f t="shared" si="3"/>
        <v>3.1704209027261978</v>
      </c>
      <c r="J20">
        <f t="shared" si="4"/>
        <v>0.80469708315065847</v>
      </c>
      <c r="K20">
        <v>0.3</v>
      </c>
      <c r="L20">
        <v>1.3</v>
      </c>
      <c r="M20">
        <f t="shared" si="0"/>
        <v>12.364641520632171</v>
      </c>
      <c r="N20">
        <f t="shared" si="1"/>
        <v>3.1383186242875682</v>
      </c>
    </row>
    <row r="21" spans="1:14" x14ac:dyDescent="0.25">
      <c r="A21" t="s">
        <v>21</v>
      </c>
      <c r="B21" t="s">
        <v>18</v>
      </c>
      <c r="C21" t="s">
        <v>43</v>
      </c>
      <c r="D21">
        <v>0.72079946100000003</v>
      </c>
      <c r="E21">
        <v>0</v>
      </c>
      <c r="F21" s="5">
        <v>10.033099999999999</v>
      </c>
      <c r="G21" s="8">
        <v>0.23790481832543423</v>
      </c>
      <c r="H21">
        <f t="shared" si="2"/>
        <v>8.1049042313060831</v>
      </c>
      <c r="I21">
        <f t="shared" si="3"/>
        <v>8.8933741896151339</v>
      </c>
      <c r="J21">
        <f t="shared" si="4"/>
        <v>0</v>
      </c>
      <c r="K21">
        <v>0.3</v>
      </c>
      <c r="L21">
        <v>1.3</v>
      </c>
      <c r="M21">
        <f t="shared" si="0"/>
        <v>34.684159339499018</v>
      </c>
      <c r="N21">
        <f t="shared" si="1"/>
        <v>0</v>
      </c>
    </row>
    <row r="22" spans="1:14" x14ac:dyDescent="0.25">
      <c r="A22" t="s">
        <v>21</v>
      </c>
      <c r="B22" t="s">
        <v>19</v>
      </c>
      <c r="C22" t="s">
        <v>42</v>
      </c>
      <c r="D22">
        <v>0.24141707100000001</v>
      </c>
      <c r="E22">
        <v>6.0411699999999999E-2</v>
      </c>
      <c r="F22" s="5">
        <v>10.0029</v>
      </c>
      <c r="G22" s="8">
        <v>0.24945142629164146</v>
      </c>
      <c r="H22">
        <f t="shared" si="2"/>
        <v>8.005833431787341</v>
      </c>
      <c r="I22">
        <f t="shared" si="3"/>
        <v>3.0155145377050703</v>
      </c>
      <c r="J22">
        <f t="shared" si="4"/>
        <v>0.75459601445283631</v>
      </c>
      <c r="K22">
        <v>0.3</v>
      </c>
      <c r="L22">
        <v>1.3</v>
      </c>
      <c r="M22">
        <f t="shared" si="0"/>
        <v>11.760506697049774</v>
      </c>
      <c r="N22">
        <f t="shared" si="1"/>
        <v>2.9429244563660619</v>
      </c>
    </row>
    <row r="23" spans="1:14" x14ac:dyDescent="0.25">
      <c r="A23" t="s">
        <v>21</v>
      </c>
      <c r="B23" t="s">
        <v>3</v>
      </c>
      <c r="C23" t="s">
        <v>43</v>
      </c>
      <c r="D23">
        <v>1.0946187809999999</v>
      </c>
      <c r="E23">
        <v>0.30937170000000008</v>
      </c>
      <c r="F23" s="5">
        <v>10.004799999999999</v>
      </c>
      <c r="G23" s="8">
        <v>0.25180177941249499</v>
      </c>
      <c r="H23">
        <f t="shared" si="2"/>
        <v>7.99231968235061</v>
      </c>
      <c r="I23">
        <f t="shared" si="3"/>
        <v>13.695883354331281</v>
      </c>
      <c r="J23">
        <f t="shared" si="4"/>
        <v>3.8708624316315037</v>
      </c>
      <c r="K23">
        <v>0.3</v>
      </c>
      <c r="L23">
        <v>1.3</v>
      </c>
      <c r="M23">
        <f t="shared" si="0"/>
        <v>53.413945081891995</v>
      </c>
      <c r="N23">
        <f t="shared" si="1"/>
        <v>15.096363483362865</v>
      </c>
    </row>
    <row r="24" spans="1:14" x14ac:dyDescent="0.25">
      <c r="A24" t="s">
        <v>21</v>
      </c>
      <c r="B24" t="s">
        <v>2</v>
      </c>
      <c r="C24" t="s">
        <v>42</v>
      </c>
      <c r="D24">
        <v>2.5593995610000002</v>
      </c>
      <c r="E24">
        <v>0</v>
      </c>
      <c r="F24" s="5">
        <v>10.006600000000001</v>
      </c>
      <c r="G24" s="8">
        <v>0.26566441327817575</v>
      </c>
      <c r="H24">
        <f t="shared" si="2"/>
        <v>7.9062031728316331</v>
      </c>
      <c r="I24">
        <f t="shared" si="3"/>
        <v>32.372043888208637</v>
      </c>
      <c r="J24">
        <f t="shared" si="4"/>
        <v>0</v>
      </c>
      <c r="K24">
        <v>0.3</v>
      </c>
      <c r="L24">
        <v>1.3</v>
      </c>
      <c r="M24">
        <f t="shared" si="0"/>
        <v>126.25097116401368</v>
      </c>
      <c r="N24">
        <f t="shared" si="1"/>
        <v>0</v>
      </c>
    </row>
    <row r="25" spans="1:14" x14ac:dyDescent="0.25">
      <c r="A25" t="s">
        <v>21</v>
      </c>
      <c r="B25" t="s">
        <v>20</v>
      </c>
      <c r="C25" t="s">
        <v>43</v>
      </c>
      <c r="D25">
        <v>0.71332217099999995</v>
      </c>
      <c r="E25">
        <v>0</v>
      </c>
      <c r="F25" s="5">
        <v>10.0084</v>
      </c>
      <c r="G25" s="8">
        <v>0.23221120816566912</v>
      </c>
      <c r="H25">
        <f t="shared" si="2"/>
        <v>8.1223088490641171</v>
      </c>
      <c r="I25">
        <f t="shared" si="3"/>
        <v>8.7822586441316073</v>
      </c>
      <c r="J25">
        <f t="shared" si="4"/>
        <v>0</v>
      </c>
      <c r="K25">
        <v>0.3</v>
      </c>
      <c r="L25">
        <v>1.3</v>
      </c>
      <c r="M25">
        <f t="shared" si="0"/>
        <v>34.250808712113269</v>
      </c>
      <c r="N25">
        <f t="shared" si="1"/>
        <v>0</v>
      </c>
    </row>
    <row r="26" spans="1:14" x14ac:dyDescent="0.25">
      <c r="A26" t="s">
        <v>22</v>
      </c>
      <c r="B26" t="s">
        <v>8</v>
      </c>
      <c r="C26" t="s">
        <v>42</v>
      </c>
      <c r="D26">
        <v>8.114102099999998E-2</v>
      </c>
      <c r="E26">
        <v>0</v>
      </c>
      <c r="F26" s="5">
        <v>10.022600000000001</v>
      </c>
      <c r="G26" s="8">
        <v>0.26301835826121744</v>
      </c>
      <c r="H26">
        <f t="shared" si="2"/>
        <v>7.9354349320765198</v>
      </c>
      <c r="I26">
        <f t="shared" si="3"/>
        <v>1.0225151071683887</v>
      </c>
      <c r="J26">
        <f t="shared" si="4"/>
        <v>0</v>
      </c>
      <c r="K26">
        <v>0.3</v>
      </c>
      <c r="L26">
        <v>1.3</v>
      </c>
      <c r="M26">
        <f t="shared" si="0"/>
        <v>3.9878089179567158</v>
      </c>
      <c r="N26">
        <f t="shared" si="1"/>
        <v>0</v>
      </c>
    </row>
    <row r="27" spans="1:14" x14ac:dyDescent="0.25">
      <c r="A27" t="s">
        <v>22</v>
      </c>
      <c r="B27" t="s">
        <v>7</v>
      </c>
      <c r="C27" t="s">
        <v>43</v>
      </c>
      <c r="D27">
        <v>0.59244308099999998</v>
      </c>
      <c r="E27">
        <v>0</v>
      </c>
      <c r="F27" s="5">
        <v>10.109</v>
      </c>
      <c r="G27" s="8">
        <v>0.24915841584158435</v>
      </c>
      <c r="H27">
        <f t="shared" si="2"/>
        <v>8.0926485158324404</v>
      </c>
      <c r="I27">
        <f t="shared" si="3"/>
        <v>7.320756361047259</v>
      </c>
      <c r="J27">
        <f t="shared" si="4"/>
        <v>0</v>
      </c>
      <c r="K27">
        <v>0.3</v>
      </c>
      <c r="L27">
        <v>1.3</v>
      </c>
      <c r="M27">
        <f t="shared" si="0"/>
        <v>28.550949808084312</v>
      </c>
      <c r="N27">
        <f t="shared" si="1"/>
        <v>0</v>
      </c>
    </row>
    <row r="28" spans="1:14" x14ac:dyDescent="0.25">
      <c r="A28" t="s">
        <v>22</v>
      </c>
      <c r="B28" t="s">
        <v>6</v>
      </c>
      <c r="C28" t="s">
        <v>42</v>
      </c>
      <c r="D28">
        <v>0</v>
      </c>
      <c r="E28">
        <v>0</v>
      </c>
      <c r="F28" s="5">
        <v>10.053800000000001</v>
      </c>
      <c r="G28" s="8">
        <v>0.2405370590566786</v>
      </c>
      <c r="H28">
        <f t="shared" si="2"/>
        <v>8.1043931147410042</v>
      </c>
      <c r="I28">
        <f t="shared" si="3"/>
        <v>0</v>
      </c>
      <c r="J28">
        <f t="shared" si="4"/>
        <v>0</v>
      </c>
      <c r="K28">
        <v>0.3</v>
      </c>
      <c r="L28">
        <v>1.3</v>
      </c>
      <c r="M28">
        <f t="shared" si="0"/>
        <v>0</v>
      </c>
      <c r="N28">
        <f t="shared" si="1"/>
        <v>0</v>
      </c>
    </row>
    <row r="29" spans="1:14" x14ac:dyDescent="0.25">
      <c r="A29" t="s">
        <v>22</v>
      </c>
      <c r="B29" t="s">
        <v>18</v>
      </c>
      <c r="C29" t="s">
        <v>43</v>
      </c>
      <c r="D29">
        <v>0.82152827100000003</v>
      </c>
      <c r="E29">
        <v>0</v>
      </c>
      <c r="F29" s="5">
        <v>10.0016</v>
      </c>
      <c r="G29" s="8">
        <v>0.24183460736622553</v>
      </c>
      <c r="H29">
        <f t="shared" si="2"/>
        <v>8.0538905428091834</v>
      </c>
      <c r="I29">
        <f t="shared" si="3"/>
        <v>10.200390316124812</v>
      </c>
      <c r="J29">
        <f t="shared" si="4"/>
        <v>0</v>
      </c>
      <c r="K29">
        <v>0.3</v>
      </c>
      <c r="L29">
        <v>1.3</v>
      </c>
      <c r="M29">
        <f t="shared" si="0"/>
        <v>39.781522232886765</v>
      </c>
      <c r="N29">
        <f t="shared" si="1"/>
        <v>0</v>
      </c>
    </row>
    <row r="30" spans="1:14" x14ac:dyDescent="0.25">
      <c r="A30" t="s">
        <v>22</v>
      </c>
      <c r="B30" t="s">
        <v>19</v>
      </c>
      <c r="C30" t="s">
        <v>42</v>
      </c>
      <c r="D30">
        <v>0</v>
      </c>
      <c r="E30">
        <v>0</v>
      </c>
      <c r="F30" s="5">
        <v>10.013299999999999</v>
      </c>
      <c r="G30" s="8">
        <v>0.25928897357468739</v>
      </c>
      <c r="H30">
        <f t="shared" si="2"/>
        <v>7.9515506052401079</v>
      </c>
      <c r="I30">
        <f t="shared" si="3"/>
        <v>0</v>
      </c>
      <c r="J30">
        <f t="shared" si="4"/>
        <v>0</v>
      </c>
      <c r="K30">
        <v>0.3</v>
      </c>
      <c r="L30">
        <v>1.3</v>
      </c>
      <c r="M30">
        <f t="shared" si="0"/>
        <v>0</v>
      </c>
      <c r="N30">
        <f t="shared" si="1"/>
        <v>0</v>
      </c>
    </row>
    <row r="31" spans="1:14" x14ac:dyDescent="0.25">
      <c r="A31" t="s">
        <v>22</v>
      </c>
      <c r="B31" t="s">
        <v>3</v>
      </c>
      <c r="C31" t="s">
        <v>43</v>
      </c>
      <c r="D31">
        <v>0.61756316099999986</v>
      </c>
      <c r="E31">
        <v>0</v>
      </c>
      <c r="F31" s="5">
        <v>10.001799999999999</v>
      </c>
      <c r="G31" s="8">
        <v>0.25887233829851131</v>
      </c>
      <c r="H31">
        <f t="shared" si="2"/>
        <v>7.9450470835814917</v>
      </c>
      <c r="I31">
        <f t="shared" si="3"/>
        <v>7.7729326774689538</v>
      </c>
      <c r="J31">
        <f t="shared" si="4"/>
        <v>0</v>
      </c>
      <c r="K31">
        <v>0.3</v>
      </c>
      <c r="L31">
        <v>1.3</v>
      </c>
      <c r="M31">
        <f t="shared" si="0"/>
        <v>30.31443744212892</v>
      </c>
      <c r="N31">
        <f t="shared" si="1"/>
        <v>0</v>
      </c>
    </row>
    <row r="32" spans="1:14" x14ac:dyDescent="0.25">
      <c r="A32" t="s">
        <v>22</v>
      </c>
      <c r="B32" t="s">
        <v>2</v>
      </c>
      <c r="C32" t="s">
        <v>42</v>
      </c>
      <c r="D32">
        <v>0.34465337099999999</v>
      </c>
      <c r="E32">
        <v>-0.95316670000000003</v>
      </c>
      <c r="F32" s="5">
        <v>10.0061</v>
      </c>
      <c r="G32" s="8">
        <v>0.28060677256243899</v>
      </c>
      <c r="H32">
        <f t="shared" si="2"/>
        <v>7.8135616759063549</v>
      </c>
      <c r="I32">
        <f t="shared" si="3"/>
        <v>4.410963723019707</v>
      </c>
      <c r="J32">
        <f t="shared" si="4"/>
        <v>-12.19887599965012</v>
      </c>
      <c r="K32">
        <v>0.3</v>
      </c>
      <c r="L32">
        <v>1.3</v>
      </c>
      <c r="M32">
        <f t="shared" si="0"/>
        <v>17.202758519776857</v>
      </c>
      <c r="N32">
        <v>0</v>
      </c>
    </row>
    <row r="33" spans="1:14" x14ac:dyDescent="0.25">
      <c r="A33" t="s">
        <v>22</v>
      </c>
      <c r="B33" t="s">
        <v>20</v>
      </c>
      <c r="C33" t="s">
        <v>43</v>
      </c>
      <c r="D33">
        <v>0.10885895099999998</v>
      </c>
      <c r="E33">
        <v>0</v>
      </c>
      <c r="F33" s="5">
        <v>10.0078</v>
      </c>
      <c r="G33" s="8">
        <v>0.26766530488727519</v>
      </c>
      <c r="H33">
        <f t="shared" si="2"/>
        <v>7.8946705896395297</v>
      </c>
      <c r="I33">
        <f t="shared" si="3"/>
        <v>1.3788916176294885</v>
      </c>
      <c r="J33">
        <f t="shared" si="4"/>
        <v>0</v>
      </c>
      <c r="K33">
        <v>0.3</v>
      </c>
      <c r="L33">
        <v>1.3</v>
      </c>
      <c r="M33">
        <f t="shared" si="0"/>
        <v>5.3776773087550058</v>
      </c>
      <c r="N33">
        <f t="shared" ref="N33:N64" si="5">J33*(10000*K33*L33)/1000</f>
        <v>0</v>
      </c>
    </row>
    <row r="34" spans="1:14" x14ac:dyDescent="0.25">
      <c r="A34" t="s">
        <v>23</v>
      </c>
      <c r="B34" t="s">
        <v>8</v>
      </c>
      <c r="C34" t="s">
        <v>42</v>
      </c>
      <c r="D34">
        <v>1.1691431909999999</v>
      </c>
      <c r="E34">
        <v>0</v>
      </c>
      <c r="F34" s="5">
        <v>10.0238</v>
      </c>
      <c r="G34" s="8">
        <v>0.24557566116524066</v>
      </c>
      <c r="H34">
        <f t="shared" si="2"/>
        <v>8.0475239782886394</v>
      </c>
      <c r="I34">
        <f t="shared" si="3"/>
        <v>14.527986423578524</v>
      </c>
      <c r="J34">
        <f t="shared" si="4"/>
        <v>0</v>
      </c>
      <c r="K34">
        <v>0.3</v>
      </c>
      <c r="L34">
        <v>1.3</v>
      </c>
      <c r="M34">
        <f t="shared" ref="M34:M65" si="6">I34*(10000*K34*L34)/1000</f>
        <v>56.659147051956239</v>
      </c>
      <c r="N34">
        <f t="shared" si="5"/>
        <v>0</v>
      </c>
    </row>
    <row r="35" spans="1:14" x14ac:dyDescent="0.25">
      <c r="A35" t="s">
        <v>23</v>
      </c>
      <c r="B35" t="s">
        <v>7</v>
      </c>
      <c r="C35" t="s">
        <v>43</v>
      </c>
      <c r="D35">
        <v>1.021404591</v>
      </c>
      <c r="E35">
        <v>0</v>
      </c>
      <c r="F35" s="5">
        <v>10.020899999999999</v>
      </c>
      <c r="G35" s="8">
        <v>0.2449121069571677</v>
      </c>
      <c r="H35">
        <f t="shared" si="2"/>
        <v>8.0494839306312382</v>
      </c>
      <c r="I35">
        <f t="shared" si="3"/>
        <v>12.689069259622732</v>
      </c>
      <c r="J35">
        <f t="shared" si="4"/>
        <v>0</v>
      </c>
      <c r="K35">
        <v>0.3</v>
      </c>
      <c r="L35">
        <v>1.3</v>
      </c>
      <c r="M35">
        <f t="shared" si="6"/>
        <v>49.487370112528652</v>
      </c>
      <c r="N35">
        <f t="shared" si="5"/>
        <v>0</v>
      </c>
    </row>
    <row r="36" spans="1:14" x14ac:dyDescent="0.25">
      <c r="A36" t="s">
        <v>23</v>
      </c>
      <c r="B36" t="s">
        <v>6</v>
      </c>
      <c r="C36" t="s">
        <v>42</v>
      </c>
      <c r="D36">
        <v>0.57129884099999995</v>
      </c>
      <c r="E36">
        <v>0</v>
      </c>
      <c r="F36" s="5">
        <v>10.0528</v>
      </c>
      <c r="G36" s="8">
        <v>0.25385462555066068</v>
      </c>
      <c r="H36">
        <f t="shared" si="2"/>
        <v>8.0175163812033379</v>
      </c>
      <c r="I36">
        <f t="shared" si="3"/>
        <v>7.1256335981973331</v>
      </c>
      <c r="J36">
        <f t="shared" si="4"/>
        <v>0</v>
      </c>
      <c r="K36">
        <v>0.3</v>
      </c>
      <c r="L36">
        <v>1.3</v>
      </c>
      <c r="M36">
        <f t="shared" si="6"/>
        <v>27.7899710329696</v>
      </c>
      <c r="N36">
        <f t="shared" si="5"/>
        <v>0</v>
      </c>
    </row>
    <row r="37" spans="1:14" x14ac:dyDescent="0.25">
      <c r="A37" t="s">
        <v>23</v>
      </c>
      <c r="B37" t="s">
        <v>18</v>
      </c>
      <c r="C37" t="s">
        <v>43</v>
      </c>
      <c r="D37">
        <v>1.1853402209999999</v>
      </c>
      <c r="E37">
        <v>0</v>
      </c>
      <c r="F37" s="5">
        <v>10.0534</v>
      </c>
      <c r="G37" s="8">
        <v>0.25241310327581823</v>
      </c>
      <c r="H37">
        <f t="shared" si="2"/>
        <v>8.0272235843782482</v>
      </c>
      <c r="I37">
        <f t="shared" si="3"/>
        <v>14.766503119544176</v>
      </c>
      <c r="J37">
        <f t="shared" si="4"/>
        <v>0</v>
      </c>
      <c r="K37">
        <v>0.3</v>
      </c>
      <c r="L37">
        <v>1.3</v>
      </c>
      <c r="M37">
        <f t="shared" si="6"/>
        <v>57.589362166222287</v>
      </c>
      <c r="N37">
        <f t="shared" si="5"/>
        <v>0</v>
      </c>
    </row>
    <row r="38" spans="1:14" x14ac:dyDescent="0.25">
      <c r="A38" t="s">
        <v>23</v>
      </c>
      <c r="B38" t="s">
        <v>19</v>
      </c>
      <c r="C38" t="s">
        <v>42</v>
      </c>
      <c r="D38">
        <v>1.0283623109999998</v>
      </c>
      <c r="E38">
        <v>6.570209999999993E-2</v>
      </c>
      <c r="F38" s="5">
        <v>10.0504</v>
      </c>
      <c r="G38" s="8">
        <v>0.26480609279486989</v>
      </c>
      <c r="H38">
        <f t="shared" si="2"/>
        <v>7.9461982807114797</v>
      </c>
      <c r="I38">
        <f t="shared" si="3"/>
        <v>12.941563684563924</v>
      </c>
      <c r="J38">
        <f t="shared" si="4"/>
        <v>0.82683690588849934</v>
      </c>
      <c r="K38">
        <v>0.3</v>
      </c>
      <c r="L38">
        <v>1.3</v>
      </c>
      <c r="M38">
        <f t="shared" si="6"/>
        <v>50.472098369799305</v>
      </c>
      <c r="N38">
        <f t="shared" si="5"/>
        <v>3.2246639329651474</v>
      </c>
    </row>
    <row r="39" spans="1:14" x14ac:dyDescent="0.25">
      <c r="A39" t="s">
        <v>23</v>
      </c>
      <c r="B39" t="s">
        <v>3</v>
      </c>
      <c r="C39" t="s">
        <v>43</v>
      </c>
      <c r="D39">
        <v>0</v>
      </c>
      <c r="E39">
        <v>0</v>
      </c>
      <c r="F39" s="5">
        <v>10.0024</v>
      </c>
      <c r="G39" s="8">
        <v>0.23916580387516537</v>
      </c>
      <c r="H39">
        <f t="shared" si="2"/>
        <v>8.0718818811172177</v>
      </c>
      <c r="I39">
        <f t="shared" si="3"/>
        <v>0</v>
      </c>
      <c r="J39">
        <f t="shared" si="4"/>
        <v>0</v>
      </c>
      <c r="K39">
        <v>0.3</v>
      </c>
      <c r="L39">
        <v>1.3</v>
      </c>
      <c r="M39">
        <f t="shared" si="6"/>
        <v>0</v>
      </c>
      <c r="N39">
        <f t="shared" si="5"/>
        <v>0</v>
      </c>
    </row>
    <row r="40" spans="1:14" x14ac:dyDescent="0.25">
      <c r="A40" t="s">
        <v>23</v>
      </c>
      <c r="B40" t="s">
        <v>2</v>
      </c>
      <c r="C40" t="s">
        <v>42</v>
      </c>
      <c r="D40">
        <v>1.0389140999999994E-2</v>
      </c>
      <c r="E40">
        <v>0</v>
      </c>
      <c r="F40" s="5">
        <v>10.0441</v>
      </c>
      <c r="G40" s="8">
        <v>0.24864191378021372</v>
      </c>
      <c r="H40">
        <f t="shared" si="2"/>
        <v>8.0440195777121453</v>
      </c>
      <c r="I40">
        <f t="shared" si="3"/>
        <v>0.12915360162456047</v>
      </c>
      <c r="J40">
        <f t="shared" si="4"/>
        <v>0</v>
      </c>
      <c r="K40">
        <v>0.3</v>
      </c>
      <c r="L40">
        <v>1.3</v>
      </c>
      <c r="M40">
        <f t="shared" si="6"/>
        <v>0.50369904633578577</v>
      </c>
      <c r="N40">
        <f t="shared" si="5"/>
        <v>0</v>
      </c>
    </row>
    <row r="41" spans="1:14" x14ac:dyDescent="0.25">
      <c r="A41" t="s">
        <v>23</v>
      </c>
      <c r="B41" t="s">
        <v>20</v>
      </c>
      <c r="C41" t="s">
        <v>43</v>
      </c>
      <c r="D41">
        <v>0.78375779099999998</v>
      </c>
      <c r="E41">
        <v>0</v>
      </c>
      <c r="F41" s="5">
        <v>10.010899999999999</v>
      </c>
      <c r="G41" s="8">
        <v>0.24885435345686394</v>
      </c>
      <c r="H41">
        <f t="shared" si="2"/>
        <v>8.016066863433311</v>
      </c>
      <c r="I41">
        <f t="shared" si="3"/>
        <v>9.7773359972238758</v>
      </c>
      <c r="J41">
        <f t="shared" si="4"/>
        <v>0</v>
      </c>
      <c r="K41">
        <v>0.3</v>
      </c>
      <c r="L41">
        <v>1.3</v>
      </c>
      <c r="M41">
        <f t="shared" si="6"/>
        <v>38.131610389173119</v>
      </c>
      <c r="N41">
        <f t="shared" si="5"/>
        <v>0</v>
      </c>
    </row>
    <row r="42" spans="1:14" x14ac:dyDescent="0.25">
      <c r="A42" t="s">
        <v>24</v>
      </c>
      <c r="B42" t="s">
        <v>8</v>
      </c>
      <c r="C42" t="s">
        <v>42</v>
      </c>
      <c r="D42">
        <v>7.9175690999999992E-2</v>
      </c>
      <c r="E42">
        <v>0</v>
      </c>
      <c r="F42" s="5">
        <v>10.0191</v>
      </c>
      <c r="G42" s="8">
        <v>0.24423894768074378</v>
      </c>
      <c r="H42">
        <f t="shared" si="2"/>
        <v>8.0523922022177175</v>
      </c>
      <c r="I42">
        <f t="shared" si="3"/>
        <v>0.98325676409793028</v>
      </c>
      <c r="J42">
        <f t="shared" si="4"/>
        <v>0</v>
      </c>
      <c r="K42">
        <v>0.3</v>
      </c>
      <c r="L42">
        <v>1.3</v>
      </c>
      <c r="M42">
        <f t="shared" si="6"/>
        <v>3.8347013799819285</v>
      </c>
      <c r="N42">
        <f t="shared" si="5"/>
        <v>0</v>
      </c>
    </row>
    <row r="43" spans="1:14" x14ac:dyDescent="0.25">
      <c r="A43" t="s">
        <v>24</v>
      </c>
      <c r="B43" t="s">
        <v>7</v>
      </c>
      <c r="C43" t="s">
        <v>43</v>
      </c>
      <c r="D43">
        <v>0.52550891099999997</v>
      </c>
      <c r="E43">
        <v>0</v>
      </c>
      <c r="F43" s="5">
        <v>10.0047</v>
      </c>
      <c r="G43" s="8">
        <v>0.22407977709341551</v>
      </c>
      <c r="H43">
        <f t="shared" si="2"/>
        <v>8.1732417994489026</v>
      </c>
      <c r="I43">
        <f t="shared" si="3"/>
        <v>6.4296263819753072</v>
      </c>
      <c r="J43">
        <f t="shared" si="4"/>
        <v>0</v>
      </c>
      <c r="K43">
        <v>0.3</v>
      </c>
      <c r="L43">
        <v>1.3</v>
      </c>
      <c r="M43">
        <f t="shared" si="6"/>
        <v>25.075542889703698</v>
      </c>
      <c r="N43">
        <f t="shared" si="5"/>
        <v>0</v>
      </c>
    </row>
    <row r="44" spans="1:14" x14ac:dyDescent="0.25">
      <c r="A44" t="s">
        <v>24</v>
      </c>
      <c r="B44" t="s">
        <v>6</v>
      </c>
      <c r="C44" t="s">
        <v>42</v>
      </c>
      <c r="D44">
        <v>0.49851386099999995</v>
      </c>
      <c r="E44">
        <v>0</v>
      </c>
      <c r="F44" s="5">
        <v>10.075200000000001</v>
      </c>
      <c r="G44" s="8">
        <v>0.21608259415442868</v>
      </c>
      <c r="H44">
        <f t="shared" si="2"/>
        <v>8.2849635776635129</v>
      </c>
      <c r="I44">
        <f t="shared" si="3"/>
        <v>6.0170917630103631</v>
      </c>
      <c r="J44">
        <f t="shared" si="4"/>
        <v>0</v>
      </c>
      <c r="K44">
        <v>0.3</v>
      </c>
      <c r="L44">
        <v>1.3</v>
      </c>
      <c r="M44">
        <f t="shared" si="6"/>
        <v>23.466657875740417</v>
      </c>
      <c r="N44">
        <f t="shared" si="5"/>
        <v>0</v>
      </c>
    </row>
    <row r="45" spans="1:14" x14ac:dyDescent="0.25">
      <c r="A45" t="s">
        <v>24</v>
      </c>
      <c r="B45" t="s">
        <v>18</v>
      </c>
      <c r="C45" t="s">
        <v>43</v>
      </c>
      <c r="D45">
        <v>0.68370668099999998</v>
      </c>
      <c r="E45">
        <v>0</v>
      </c>
      <c r="F45" s="5">
        <v>10.0045</v>
      </c>
      <c r="G45" s="8">
        <v>0.25180180180180228</v>
      </c>
      <c r="H45">
        <f t="shared" si="2"/>
        <v>7.9920798848506633</v>
      </c>
      <c r="I45">
        <f t="shared" si="3"/>
        <v>8.5548028904965765</v>
      </c>
      <c r="J45">
        <f t="shared" si="4"/>
        <v>0</v>
      </c>
      <c r="K45">
        <v>0.3</v>
      </c>
      <c r="L45">
        <v>1.3</v>
      </c>
      <c r="M45">
        <f t="shared" si="6"/>
        <v>33.363731272936647</v>
      </c>
      <c r="N45">
        <f t="shared" si="5"/>
        <v>0</v>
      </c>
    </row>
    <row r="46" spans="1:14" x14ac:dyDescent="0.25">
      <c r="A46" t="s">
        <v>24</v>
      </c>
      <c r="B46" t="s">
        <v>19</v>
      </c>
      <c r="C46" t="s">
        <v>42</v>
      </c>
      <c r="D46">
        <v>0.61934777099999994</v>
      </c>
      <c r="E46">
        <v>0</v>
      </c>
      <c r="F46" s="5">
        <v>10.055099999999999</v>
      </c>
      <c r="G46" s="8">
        <v>0.2175744371822802</v>
      </c>
      <c r="H46">
        <f t="shared" si="2"/>
        <v>8.2583041274006934</v>
      </c>
      <c r="I46">
        <f t="shared" si="3"/>
        <v>7.4996968075446748</v>
      </c>
      <c r="J46">
        <f t="shared" si="4"/>
        <v>0</v>
      </c>
      <c r="K46">
        <v>0.3</v>
      </c>
      <c r="L46">
        <v>1.3</v>
      </c>
      <c r="M46">
        <f t="shared" si="6"/>
        <v>29.248817549424231</v>
      </c>
      <c r="N46">
        <f t="shared" si="5"/>
        <v>0</v>
      </c>
    </row>
    <row r="47" spans="1:14" x14ac:dyDescent="0.25">
      <c r="A47" t="s">
        <v>24</v>
      </c>
      <c r="B47" t="s">
        <v>3</v>
      </c>
      <c r="C47" t="s">
        <v>43</v>
      </c>
      <c r="D47">
        <v>0.76814810099999997</v>
      </c>
      <c r="E47">
        <v>2.4857099999999941E-2</v>
      </c>
      <c r="F47" s="5">
        <v>10.0077</v>
      </c>
      <c r="G47" s="8">
        <v>0.22275641025640991</v>
      </c>
      <c r="H47">
        <f t="shared" si="2"/>
        <v>8.1845410222804738</v>
      </c>
      <c r="I47">
        <f t="shared" si="3"/>
        <v>9.3853534231045916</v>
      </c>
      <c r="J47">
        <f t="shared" si="4"/>
        <v>0.30370792854886275</v>
      </c>
      <c r="K47">
        <v>0.3</v>
      </c>
      <c r="L47">
        <v>1.3</v>
      </c>
      <c r="M47">
        <f t="shared" si="6"/>
        <v>36.602878350107908</v>
      </c>
      <c r="N47">
        <f t="shared" si="5"/>
        <v>1.1844609213405648</v>
      </c>
    </row>
    <row r="48" spans="1:14" x14ac:dyDescent="0.25">
      <c r="A48" t="s">
        <v>24</v>
      </c>
      <c r="B48" t="s">
        <v>2</v>
      </c>
      <c r="C48" t="s">
        <v>42</v>
      </c>
      <c r="D48">
        <v>0.56698415099999999</v>
      </c>
      <c r="E48">
        <v>9.9311700000000031E-2</v>
      </c>
      <c r="F48" s="5">
        <v>10.0267</v>
      </c>
      <c r="G48" s="8">
        <v>0.24726946286968313</v>
      </c>
      <c r="H48">
        <f t="shared" si="2"/>
        <v>8.0389204566356049</v>
      </c>
      <c r="I48">
        <f t="shared" si="3"/>
        <v>7.0529886949185014</v>
      </c>
      <c r="J48">
        <f t="shared" si="4"/>
        <v>1.2353860264660872</v>
      </c>
      <c r="K48">
        <v>0.3</v>
      </c>
      <c r="L48">
        <v>1.3</v>
      </c>
      <c r="M48">
        <f t="shared" si="6"/>
        <v>27.506655910182154</v>
      </c>
      <c r="N48">
        <f t="shared" si="5"/>
        <v>4.8180055032177398</v>
      </c>
    </row>
    <row r="49" spans="1:14" x14ac:dyDescent="0.25">
      <c r="A49" t="s">
        <v>24</v>
      </c>
      <c r="B49" t="s">
        <v>20</v>
      </c>
      <c r="C49" t="s">
        <v>43</v>
      </c>
      <c r="D49">
        <v>0.75113783099999998</v>
      </c>
      <c r="E49">
        <v>3.6527100000000035E-2</v>
      </c>
      <c r="F49" s="5">
        <v>10.012700000000001</v>
      </c>
      <c r="G49" s="8">
        <v>0.24911949997519703</v>
      </c>
      <c r="H49">
        <f t="shared" si="2"/>
        <v>8.0158063341408212</v>
      </c>
      <c r="I49">
        <f t="shared" si="3"/>
        <v>9.3707083191464235</v>
      </c>
      <c r="J49">
        <f t="shared" si="4"/>
        <v>0.4556884046015966</v>
      </c>
      <c r="K49">
        <v>0.3</v>
      </c>
      <c r="L49">
        <v>1.3</v>
      </c>
      <c r="M49">
        <f t="shared" si="6"/>
        <v>36.545762444671055</v>
      </c>
      <c r="N49">
        <f t="shared" si="5"/>
        <v>1.7771847779462266</v>
      </c>
    </row>
    <row r="50" spans="1:14" x14ac:dyDescent="0.25">
      <c r="A50" t="s">
        <v>25</v>
      </c>
      <c r="B50" t="s">
        <v>8</v>
      </c>
      <c r="C50" t="s">
        <v>42</v>
      </c>
      <c r="D50">
        <v>0.48078071099999992</v>
      </c>
      <c r="E50">
        <v>0.16567509999999999</v>
      </c>
      <c r="F50" s="5">
        <v>10.030099999999999</v>
      </c>
      <c r="G50" s="8">
        <v>0.24013612152298305</v>
      </c>
      <c r="H50">
        <f t="shared" si="2"/>
        <v>8.0879024696758766</v>
      </c>
      <c r="I50">
        <f t="shared" si="3"/>
        <v>5.9444424905295277</v>
      </c>
      <c r="J50">
        <f t="shared" si="4"/>
        <v>2.0484309822128632</v>
      </c>
      <c r="K50">
        <v>0.3</v>
      </c>
      <c r="L50">
        <v>1.3</v>
      </c>
      <c r="M50">
        <f t="shared" si="6"/>
        <v>23.183325713065159</v>
      </c>
      <c r="N50">
        <f t="shared" si="5"/>
        <v>7.9888808306301664</v>
      </c>
    </row>
    <row r="51" spans="1:14" x14ac:dyDescent="0.25">
      <c r="A51" t="s">
        <v>25</v>
      </c>
      <c r="B51" t="s">
        <v>7</v>
      </c>
      <c r="C51" t="s">
        <v>43</v>
      </c>
      <c r="D51">
        <v>0.6895800809999999</v>
      </c>
      <c r="E51">
        <v>8.4413000000000214E-3</v>
      </c>
      <c r="F51" s="5">
        <v>10.026899999999999</v>
      </c>
      <c r="G51" s="8">
        <v>1.5634975369458135</v>
      </c>
      <c r="H51">
        <f t="shared" si="2"/>
        <v>3.9114139395453398</v>
      </c>
      <c r="I51">
        <f t="shared" si="3"/>
        <v>17.629943842766899</v>
      </c>
      <c r="J51">
        <f t="shared" si="4"/>
        <v>0.21581198335099336</v>
      </c>
      <c r="K51">
        <v>0.3</v>
      </c>
      <c r="L51">
        <v>1.3</v>
      </c>
      <c r="M51">
        <f t="shared" si="6"/>
        <v>68.756780986790915</v>
      </c>
      <c r="N51">
        <f t="shared" si="5"/>
        <v>0.84166673506887413</v>
      </c>
    </row>
    <row r="52" spans="1:14" x14ac:dyDescent="0.25">
      <c r="A52" t="s">
        <v>25</v>
      </c>
      <c r="B52" t="s">
        <v>6</v>
      </c>
      <c r="C52" t="s">
        <v>42</v>
      </c>
      <c r="D52">
        <v>0.42116570099999995</v>
      </c>
      <c r="E52">
        <v>0.11767250000000008</v>
      </c>
      <c r="F52" s="5">
        <v>10.042299999999999</v>
      </c>
      <c r="G52" s="8">
        <v>0.23219339057029048</v>
      </c>
      <c r="H52">
        <f t="shared" si="2"/>
        <v>8.1499382133125771</v>
      </c>
      <c r="I52">
        <f t="shared" si="3"/>
        <v>5.167716490316991</v>
      </c>
      <c r="J52">
        <f t="shared" si="4"/>
        <v>1.4438453018918236</v>
      </c>
      <c r="K52">
        <v>0.3</v>
      </c>
      <c r="L52">
        <v>1.3</v>
      </c>
      <c r="M52">
        <f t="shared" si="6"/>
        <v>20.154094312236268</v>
      </c>
      <c r="N52">
        <f t="shared" si="5"/>
        <v>5.6309966773781115</v>
      </c>
    </row>
    <row r="53" spans="1:14" x14ac:dyDescent="0.25">
      <c r="A53" t="s">
        <v>25</v>
      </c>
      <c r="B53" t="s">
        <v>18</v>
      </c>
      <c r="C53" t="s">
        <v>43</v>
      </c>
      <c r="D53">
        <v>0.95898842099999981</v>
      </c>
      <c r="E53">
        <v>8.4607499999999933E-2</v>
      </c>
      <c r="F53" s="5">
        <v>10.023899999999999</v>
      </c>
      <c r="G53" s="8">
        <v>0.24974179904588573</v>
      </c>
      <c r="H53">
        <f t="shared" si="2"/>
        <v>8.0207767777734063</v>
      </c>
      <c r="I53">
        <f t="shared" si="3"/>
        <v>11.956303579691669</v>
      </c>
      <c r="J53">
        <f t="shared" si="4"/>
        <v>1.0548541911109919</v>
      </c>
      <c r="K53">
        <v>0.3</v>
      </c>
      <c r="L53">
        <v>1.3</v>
      </c>
      <c r="M53">
        <f t="shared" si="6"/>
        <v>46.629583960797504</v>
      </c>
      <c r="N53">
        <f t="shared" si="5"/>
        <v>4.113931345332869</v>
      </c>
    </row>
    <row r="54" spans="1:14" x14ac:dyDescent="0.25">
      <c r="A54" t="s">
        <v>25</v>
      </c>
      <c r="B54" t="s">
        <v>19</v>
      </c>
      <c r="C54" t="s">
        <v>42</v>
      </c>
      <c r="D54">
        <v>0.68440697099999992</v>
      </c>
      <c r="E54">
        <v>0.22394729999999996</v>
      </c>
      <c r="F54" s="5">
        <v>10.011100000000001</v>
      </c>
      <c r="G54" s="8">
        <v>0.28674589185193633</v>
      </c>
      <c r="H54">
        <f t="shared" si="2"/>
        <v>7.7801686124613338</v>
      </c>
      <c r="I54">
        <f t="shared" si="3"/>
        <v>8.796814119218439</v>
      </c>
      <c r="J54">
        <f t="shared" si="4"/>
        <v>2.8784376169085619</v>
      </c>
      <c r="K54">
        <v>0.3</v>
      </c>
      <c r="L54">
        <v>1.3</v>
      </c>
      <c r="M54">
        <f t="shared" si="6"/>
        <v>34.307575064951912</v>
      </c>
      <c r="N54">
        <f t="shared" si="5"/>
        <v>11.225906705943391</v>
      </c>
    </row>
    <row r="55" spans="1:14" x14ac:dyDescent="0.25">
      <c r="A55" t="s">
        <v>25</v>
      </c>
      <c r="B55" t="s">
        <v>3</v>
      </c>
      <c r="C55" t="s">
        <v>43</v>
      </c>
      <c r="D55">
        <v>0.46618757099999991</v>
      </c>
      <c r="E55">
        <v>0</v>
      </c>
      <c r="F55" s="5">
        <v>10.0434</v>
      </c>
      <c r="G55" s="8">
        <v>0.2031572556162726</v>
      </c>
      <c r="H55">
        <f t="shared" si="2"/>
        <v>8.3475372426322121</v>
      </c>
      <c r="I55">
        <f t="shared" si="3"/>
        <v>5.5847318490429148</v>
      </c>
      <c r="J55">
        <f t="shared" si="4"/>
        <v>0</v>
      </c>
      <c r="K55">
        <v>0.3</v>
      </c>
      <c r="L55">
        <v>1.3</v>
      </c>
      <c r="M55">
        <f t="shared" si="6"/>
        <v>21.780454211267365</v>
      </c>
      <c r="N55">
        <f t="shared" si="5"/>
        <v>0</v>
      </c>
    </row>
    <row r="56" spans="1:14" x14ac:dyDescent="0.25">
      <c r="A56" t="s">
        <v>25</v>
      </c>
      <c r="B56" t="s">
        <v>2</v>
      </c>
      <c r="C56" t="s">
        <v>42</v>
      </c>
      <c r="D56">
        <v>0.30584375099999994</v>
      </c>
      <c r="E56">
        <v>0.10024529999999993</v>
      </c>
      <c r="F56" s="5">
        <v>10.0083</v>
      </c>
      <c r="G56" s="8">
        <v>0.19790918235378693</v>
      </c>
      <c r="H56">
        <f t="shared" si="2"/>
        <v>8.3548069815564521</v>
      </c>
      <c r="I56">
        <f t="shared" si="3"/>
        <v>3.6606920025221581</v>
      </c>
      <c r="J56">
        <f t="shared" si="4"/>
        <v>1.199851776603519</v>
      </c>
      <c r="K56">
        <v>0.3</v>
      </c>
      <c r="L56">
        <v>1.3</v>
      </c>
      <c r="M56">
        <f t="shared" si="6"/>
        <v>14.276698809836416</v>
      </c>
      <c r="N56">
        <f t="shared" si="5"/>
        <v>4.6794219287537242</v>
      </c>
    </row>
    <row r="57" spans="1:14" x14ac:dyDescent="0.25">
      <c r="A57" t="s">
        <v>25</v>
      </c>
      <c r="B57" t="s">
        <v>20</v>
      </c>
      <c r="C57" t="s">
        <v>43</v>
      </c>
      <c r="D57">
        <v>0.64763045100000005</v>
      </c>
      <c r="E57">
        <v>0.12047329999999995</v>
      </c>
      <c r="F57" s="5">
        <v>10.0097</v>
      </c>
      <c r="G57" s="8">
        <v>0.32659499130882624</v>
      </c>
      <c r="H57">
        <f t="shared" si="2"/>
        <v>7.5454076531107459</v>
      </c>
      <c r="I57">
        <f t="shared" si="3"/>
        <v>8.5831075108712156</v>
      </c>
      <c r="J57">
        <f t="shared" si="4"/>
        <v>1.5966440189660582</v>
      </c>
      <c r="K57">
        <v>0.3</v>
      </c>
      <c r="L57">
        <v>1.3</v>
      </c>
      <c r="M57">
        <f t="shared" si="6"/>
        <v>33.474119292397745</v>
      </c>
      <c r="N57">
        <f t="shared" si="5"/>
        <v>6.2269116739676278</v>
      </c>
    </row>
    <row r="58" spans="1:14" x14ac:dyDescent="0.25">
      <c r="A58" t="s">
        <v>26</v>
      </c>
      <c r="B58" t="s">
        <v>8</v>
      </c>
      <c r="C58" t="s">
        <v>42</v>
      </c>
      <c r="D58">
        <v>0.60111764099999987</v>
      </c>
      <c r="E58">
        <v>0.26525910000000008</v>
      </c>
      <c r="F58" s="5">
        <v>10.0845</v>
      </c>
      <c r="G58" s="8">
        <v>0.21564083997103642</v>
      </c>
      <c r="H58">
        <f t="shared" si="2"/>
        <v>8.295624553252317</v>
      </c>
      <c r="I58">
        <f t="shared" si="3"/>
        <v>7.2462011406281697</v>
      </c>
      <c r="J58">
        <f t="shared" si="4"/>
        <v>3.19757841374348</v>
      </c>
      <c r="K58">
        <v>0.3</v>
      </c>
      <c r="L58">
        <v>1.3</v>
      </c>
      <c r="M58">
        <f t="shared" si="6"/>
        <v>28.260184448449863</v>
      </c>
      <c r="N58">
        <f t="shared" si="5"/>
        <v>12.470555813599573</v>
      </c>
    </row>
    <row r="59" spans="1:14" x14ac:dyDescent="0.25">
      <c r="A59" t="s">
        <v>26</v>
      </c>
      <c r="B59" t="s">
        <v>7</v>
      </c>
      <c r="C59" t="s">
        <v>43</v>
      </c>
      <c r="D59">
        <v>0.68845058100000001</v>
      </c>
      <c r="E59">
        <v>3.2170299999999999E-2</v>
      </c>
      <c r="F59" s="5">
        <v>10.0395</v>
      </c>
      <c r="G59" s="8">
        <v>0.21967576956479801</v>
      </c>
      <c r="H59">
        <f t="shared" si="2"/>
        <v>8.2312859290320031</v>
      </c>
      <c r="I59">
        <f t="shared" si="3"/>
        <v>8.3638278020669077</v>
      </c>
      <c r="J59">
        <f t="shared" si="4"/>
        <v>0.39082957726610301</v>
      </c>
      <c r="K59">
        <v>0.3</v>
      </c>
      <c r="L59">
        <v>1.3</v>
      </c>
      <c r="M59">
        <f t="shared" si="6"/>
        <v>32.61892842806094</v>
      </c>
      <c r="N59">
        <f t="shared" si="5"/>
        <v>1.5242353513378017</v>
      </c>
    </row>
    <row r="60" spans="1:14" x14ac:dyDescent="0.25">
      <c r="A60" t="s">
        <v>26</v>
      </c>
      <c r="B60" t="s">
        <v>6</v>
      </c>
      <c r="C60" t="s">
        <v>42</v>
      </c>
      <c r="D60">
        <v>0.36552653099999999</v>
      </c>
      <c r="E60">
        <v>3.2014700000000014E-2</v>
      </c>
      <c r="F60" s="5">
        <v>10.0871</v>
      </c>
      <c r="G60" s="8">
        <v>0.2294200986858177</v>
      </c>
      <c r="H60">
        <f t="shared" si="2"/>
        <v>8.204762563083646</v>
      </c>
      <c r="I60">
        <f t="shared" si="3"/>
        <v>4.4550531254206334</v>
      </c>
      <c r="J60">
        <f t="shared" si="4"/>
        <v>0.39019654443196627</v>
      </c>
      <c r="K60">
        <v>0.3</v>
      </c>
      <c r="L60">
        <v>1.3</v>
      </c>
      <c r="M60">
        <f t="shared" si="6"/>
        <v>17.374707189140469</v>
      </c>
      <c r="N60">
        <f t="shared" si="5"/>
        <v>1.5217665232846684</v>
      </c>
    </row>
    <row r="61" spans="1:14" x14ac:dyDescent="0.25">
      <c r="A61" t="s">
        <v>26</v>
      </c>
      <c r="B61" t="s">
        <v>18</v>
      </c>
      <c r="C61" t="s">
        <v>43</v>
      </c>
      <c r="D61">
        <v>0.64315763100000001</v>
      </c>
      <c r="E61">
        <v>0</v>
      </c>
      <c r="F61" s="5">
        <v>10.042899999999999</v>
      </c>
      <c r="G61" s="8">
        <v>0.22910733575567127</v>
      </c>
      <c r="H61">
        <f t="shared" si="2"/>
        <v>8.1708893176733781</v>
      </c>
      <c r="I61">
        <f t="shared" si="3"/>
        <v>7.8713296190277617</v>
      </c>
      <c r="J61">
        <f t="shared" si="4"/>
        <v>0</v>
      </c>
      <c r="K61">
        <v>0.3</v>
      </c>
      <c r="L61">
        <v>1.3</v>
      </c>
      <c r="M61">
        <f t="shared" si="6"/>
        <v>30.698185514208273</v>
      </c>
      <c r="N61">
        <f t="shared" si="5"/>
        <v>0</v>
      </c>
    </row>
    <row r="62" spans="1:14" x14ac:dyDescent="0.25">
      <c r="A62" t="s">
        <v>26</v>
      </c>
      <c r="B62" t="s">
        <v>19</v>
      </c>
      <c r="C62" t="s">
        <v>42</v>
      </c>
      <c r="D62">
        <v>0.65549177099999989</v>
      </c>
      <c r="E62">
        <v>2.0500300000000075E-2</v>
      </c>
      <c r="F62" s="5">
        <v>10.0311</v>
      </c>
      <c r="G62" s="8">
        <v>0.24097331240188308</v>
      </c>
      <c r="H62">
        <f t="shared" si="2"/>
        <v>8.0832519924098722</v>
      </c>
      <c r="I62">
        <f t="shared" si="3"/>
        <v>8.1092581502531775</v>
      </c>
      <c r="J62">
        <f t="shared" si="4"/>
        <v>0.25361451083363157</v>
      </c>
      <c r="K62">
        <v>0.3</v>
      </c>
      <c r="L62">
        <v>1.3</v>
      </c>
      <c r="M62">
        <f t="shared" si="6"/>
        <v>31.626106785987393</v>
      </c>
      <c r="N62">
        <f t="shared" si="5"/>
        <v>0.98909659225116309</v>
      </c>
    </row>
    <row r="63" spans="1:14" x14ac:dyDescent="0.25">
      <c r="A63" t="s">
        <v>26</v>
      </c>
      <c r="B63" t="s">
        <v>3</v>
      </c>
      <c r="C63" t="s">
        <v>43</v>
      </c>
      <c r="D63">
        <v>0.42545780099999997</v>
      </c>
      <c r="E63">
        <v>0</v>
      </c>
      <c r="F63" s="5">
        <v>10.0837</v>
      </c>
      <c r="G63" s="8">
        <v>0.23857569672331846</v>
      </c>
      <c r="H63">
        <f t="shared" si="2"/>
        <v>8.1413675616893411</v>
      </c>
      <c r="I63">
        <f t="shared" si="3"/>
        <v>5.2258763380499804</v>
      </c>
      <c r="J63">
        <f t="shared" si="4"/>
        <v>0</v>
      </c>
      <c r="K63">
        <v>0.3</v>
      </c>
      <c r="L63">
        <v>1.3</v>
      </c>
      <c r="M63">
        <f t="shared" si="6"/>
        <v>20.380917718394926</v>
      </c>
      <c r="N63">
        <f t="shared" si="5"/>
        <v>0</v>
      </c>
    </row>
    <row r="64" spans="1:14" x14ac:dyDescent="0.25">
      <c r="A64" t="s">
        <v>26</v>
      </c>
      <c r="B64" t="s">
        <v>2</v>
      </c>
      <c r="C64" t="s">
        <v>42</v>
      </c>
      <c r="D64">
        <v>0.25946648099999997</v>
      </c>
      <c r="E64">
        <v>0.34951649999999995</v>
      </c>
      <c r="F64" s="5">
        <v>10.0837</v>
      </c>
      <c r="G64" s="8">
        <v>0.24206152933029934</v>
      </c>
      <c r="H64">
        <f t="shared" si="2"/>
        <v>8.1185188993310007</v>
      </c>
      <c r="I64">
        <f t="shared" si="3"/>
        <v>3.1959829645944544</v>
      </c>
      <c r="J64">
        <f t="shared" si="4"/>
        <v>4.3051756648469652</v>
      </c>
      <c r="K64">
        <v>0.3</v>
      </c>
      <c r="L64">
        <v>1.3</v>
      </c>
      <c r="M64">
        <f t="shared" si="6"/>
        <v>12.464333561918373</v>
      </c>
      <c r="N64">
        <f t="shared" si="5"/>
        <v>16.790185092903165</v>
      </c>
    </row>
    <row r="65" spans="1:14" x14ac:dyDescent="0.25">
      <c r="A65" t="s">
        <v>26</v>
      </c>
      <c r="B65" t="s">
        <v>20</v>
      </c>
      <c r="C65" t="s">
        <v>43</v>
      </c>
      <c r="D65">
        <v>1.0369239209999999</v>
      </c>
      <c r="E65">
        <v>0</v>
      </c>
      <c r="F65" s="5">
        <v>10.008800000000001</v>
      </c>
      <c r="G65" s="8">
        <v>0.26102000902662892</v>
      </c>
      <c r="H65">
        <f t="shared" si="2"/>
        <v>7.9370667621092794</v>
      </c>
      <c r="I65">
        <f t="shared" si="3"/>
        <v>13.064321519256527</v>
      </c>
      <c r="J65">
        <f t="shared" si="4"/>
        <v>0</v>
      </c>
      <c r="K65">
        <v>0.3</v>
      </c>
      <c r="L65">
        <v>1.3</v>
      </c>
      <c r="M65">
        <f t="shared" si="6"/>
        <v>50.950853925100454</v>
      </c>
      <c r="N65">
        <f t="shared" ref="N65:N81" si="7">J65*(10000*K65*L65)/1000</f>
        <v>0</v>
      </c>
    </row>
    <row r="66" spans="1:14" x14ac:dyDescent="0.25">
      <c r="A66" t="s">
        <v>27</v>
      </c>
      <c r="B66" t="s">
        <v>8</v>
      </c>
      <c r="C66" t="s">
        <v>42</v>
      </c>
      <c r="D66">
        <v>1.1407927409999998</v>
      </c>
      <c r="E66">
        <v>0.22558109999999995</v>
      </c>
      <c r="F66" s="5">
        <v>10.0169</v>
      </c>
      <c r="G66" s="8">
        <v>0.23554363725012181</v>
      </c>
      <c r="H66">
        <f t="shared" si="2"/>
        <v>8.1072814411428116</v>
      </c>
      <c r="I66">
        <f t="shared" si="3"/>
        <v>14.071211777732392</v>
      </c>
      <c r="J66">
        <f t="shared" si="4"/>
        <v>2.7824505863978222</v>
      </c>
      <c r="K66">
        <v>0.3</v>
      </c>
      <c r="L66">
        <v>1.3</v>
      </c>
      <c r="M66">
        <f t="shared" ref="M66:M81" si="8">I66*(10000*K66*L66)/1000</f>
        <v>54.877725933156334</v>
      </c>
      <c r="N66">
        <f t="shared" si="7"/>
        <v>10.851557286951508</v>
      </c>
    </row>
    <row r="67" spans="1:14" x14ac:dyDescent="0.25">
      <c r="A67" t="s">
        <v>27</v>
      </c>
      <c r="B67" t="s">
        <v>7</v>
      </c>
      <c r="C67" t="s">
        <v>43</v>
      </c>
      <c r="D67">
        <v>2.0014039710000002</v>
      </c>
      <c r="E67">
        <v>0.80542449999999988</v>
      </c>
      <c r="F67" s="5">
        <v>10.035399999999999</v>
      </c>
      <c r="G67" s="8">
        <v>0.23913904007916942</v>
      </c>
      <c r="H67">
        <f t="shared" ref="H67:H81" si="9">F67*1/(1+G67)</f>
        <v>8.0986876172982409</v>
      </c>
      <c r="I67">
        <f t="shared" ref="I67:I81" si="10">D67*100/H67</f>
        <v>24.712695014006204</v>
      </c>
      <c r="J67">
        <f t="shared" ref="J67:J81" si="11">E67*100/H67</f>
        <v>9.9451236800351257</v>
      </c>
      <c r="K67">
        <v>0.3</v>
      </c>
      <c r="L67">
        <v>1.3</v>
      </c>
      <c r="M67">
        <f t="shared" si="8"/>
        <v>96.379510554624204</v>
      </c>
      <c r="N67">
        <f t="shared" si="7"/>
        <v>38.78598235213699</v>
      </c>
    </row>
    <row r="68" spans="1:14" x14ac:dyDescent="0.25">
      <c r="A68" t="s">
        <v>27</v>
      </c>
      <c r="B68" t="s">
        <v>6</v>
      </c>
      <c r="C68" t="s">
        <v>42</v>
      </c>
      <c r="D68">
        <v>2.1000093209999999</v>
      </c>
      <c r="E68">
        <v>0.47500790000000015</v>
      </c>
      <c r="F68" s="5">
        <v>10.0139</v>
      </c>
      <c r="G68" s="8">
        <v>0.2459057071960305</v>
      </c>
      <c r="H68">
        <f t="shared" si="9"/>
        <v>8.0374461262696624</v>
      </c>
      <c r="I68">
        <f t="shared" si="10"/>
        <v>26.127818314530412</v>
      </c>
      <c r="J68">
        <f t="shared" si="11"/>
        <v>5.9099357250741624</v>
      </c>
      <c r="K68">
        <v>0.3</v>
      </c>
      <c r="L68">
        <v>1.3</v>
      </c>
      <c r="M68">
        <f t="shared" si="8"/>
        <v>101.89849142666861</v>
      </c>
      <c r="N68">
        <f t="shared" si="7"/>
        <v>23.048749327789231</v>
      </c>
    </row>
    <row r="69" spans="1:14" x14ac:dyDescent="0.25">
      <c r="A69" t="s">
        <v>27</v>
      </c>
      <c r="B69" t="s">
        <v>18</v>
      </c>
      <c r="C69" t="s">
        <v>43</v>
      </c>
      <c r="D69">
        <v>2.1206339909999996</v>
      </c>
      <c r="E69">
        <v>0.24993250000000003</v>
      </c>
      <c r="F69" s="5">
        <v>10.032500000000001</v>
      </c>
      <c r="G69" s="8">
        <v>0.23138168754248034</v>
      </c>
      <c r="H69">
        <f t="shared" si="9"/>
        <v>8.1473519555275171</v>
      </c>
      <c r="I69">
        <f t="shared" si="10"/>
        <v>26.028505980538494</v>
      </c>
      <c r="J69">
        <f t="shared" si="11"/>
        <v>3.067653163435943</v>
      </c>
      <c r="K69">
        <v>0.3</v>
      </c>
      <c r="L69">
        <v>1.3</v>
      </c>
      <c r="M69">
        <f t="shared" si="8"/>
        <v>101.51117332410011</v>
      </c>
      <c r="N69">
        <f t="shared" si="7"/>
        <v>11.963847337400177</v>
      </c>
    </row>
    <row r="70" spans="1:14" x14ac:dyDescent="0.25">
      <c r="A70" t="s">
        <v>27</v>
      </c>
      <c r="B70" t="s">
        <v>19</v>
      </c>
      <c r="C70" t="s">
        <v>42</v>
      </c>
      <c r="D70">
        <v>1.7155727010000001</v>
      </c>
      <c r="E70">
        <v>0.12195149999999996</v>
      </c>
      <c r="F70" s="5">
        <v>10.0085</v>
      </c>
      <c r="G70" s="8">
        <v>0.24305589455699372</v>
      </c>
      <c r="H70">
        <f t="shared" si="9"/>
        <v>8.0515285304743891</v>
      </c>
      <c r="I70">
        <f t="shared" si="10"/>
        <v>21.307416281351983</v>
      </c>
      <c r="J70">
        <f t="shared" si="11"/>
        <v>1.5146378670636678</v>
      </c>
      <c r="K70">
        <v>0.3</v>
      </c>
      <c r="L70">
        <v>1.3</v>
      </c>
      <c r="M70">
        <f t="shared" si="8"/>
        <v>83.098923497272722</v>
      </c>
      <c r="N70">
        <f t="shared" si="7"/>
        <v>5.9070876815483047</v>
      </c>
    </row>
    <row r="71" spans="1:14" x14ac:dyDescent="0.25">
      <c r="A71" t="s">
        <v>27</v>
      </c>
      <c r="B71" t="s">
        <v>3</v>
      </c>
      <c r="C71" t="s">
        <v>43</v>
      </c>
      <c r="D71">
        <v>1.4340109409999997</v>
      </c>
      <c r="E71">
        <v>0</v>
      </c>
      <c r="F71" s="5">
        <v>10.075200000000001</v>
      </c>
      <c r="G71" s="8">
        <v>0.23697397226952069</v>
      </c>
      <c r="H71">
        <f t="shared" si="9"/>
        <v>8.1450379926059941</v>
      </c>
      <c r="I71">
        <f t="shared" si="10"/>
        <v>17.605945390331932</v>
      </c>
      <c r="J71">
        <f t="shared" si="11"/>
        <v>0</v>
      </c>
      <c r="K71">
        <v>0.3</v>
      </c>
      <c r="L71">
        <v>1.3</v>
      </c>
      <c r="M71">
        <f t="shared" si="8"/>
        <v>68.663187022294522</v>
      </c>
      <c r="N71">
        <f t="shared" si="7"/>
        <v>0</v>
      </c>
    </row>
    <row r="72" spans="1:14" x14ac:dyDescent="0.25">
      <c r="A72" t="s">
        <v>27</v>
      </c>
      <c r="B72" t="s">
        <v>2</v>
      </c>
      <c r="C72" t="s">
        <v>42</v>
      </c>
      <c r="D72">
        <v>1.5648296309999998</v>
      </c>
      <c r="E72">
        <v>0.38888329999999993</v>
      </c>
      <c r="F72" s="5">
        <v>10.0078</v>
      </c>
      <c r="G72" s="8">
        <v>0.24097512927850287</v>
      </c>
      <c r="H72">
        <f t="shared" si="9"/>
        <v>8.0644646003651079</v>
      </c>
      <c r="I72">
        <f t="shared" si="10"/>
        <v>19.404011407392801</v>
      </c>
      <c r="J72">
        <f t="shared" si="11"/>
        <v>4.8221837316068541</v>
      </c>
      <c r="K72">
        <v>0.3</v>
      </c>
      <c r="L72">
        <v>1.3</v>
      </c>
      <c r="M72">
        <f t="shared" si="8"/>
        <v>75.675644488831921</v>
      </c>
      <c r="N72">
        <f t="shared" si="7"/>
        <v>18.806516553266732</v>
      </c>
    </row>
    <row r="73" spans="1:14" x14ac:dyDescent="0.25">
      <c r="A73" t="s">
        <v>27</v>
      </c>
      <c r="B73" t="s">
        <v>20</v>
      </c>
      <c r="C73" t="s">
        <v>43</v>
      </c>
      <c r="D73">
        <v>0.90504350099999986</v>
      </c>
      <c r="E73">
        <v>4.3995900000000081E-2</v>
      </c>
      <c r="F73" s="5">
        <v>10.0284</v>
      </c>
      <c r="G73" s="8">
        <v>0.25757272818154575</v>
      </c>
      <c r="H73">
        <f t="shared" si="9"/>
        <v>7.9744095711276257</v>
      </c>
      <c r="I73">
        <f t="shared" si="10"/>
        <v>11.34934809815671</v>
      </c>
      <c r="J73">
        <f t="shared" si="11"/>
        <v>0.55171357336965599</v>
      </c>
      <c r="K73">
        <v>0.3</v>
      </c>
      <c r="L73">
        <v>1.3</v>
      </c>
      <c r="M73">
        <f t="shared" si="8"/>
        <v>44.262457582811173</v>
      </c>
      <c r="N73">
        <f t="shared" si="7"/>
        <v>2.1516829361416585</v>
      </c>
    </row>
    <row r="74" spans="1:14" x14ac:dyDescent="0.25">
      <c r="A74" t="s">
        <v>28</v>
      </c>
      <c r="B74" t="s">
        <v>8</v>
      </c>
      <c r="C74" t="s">
        <v>42</v>
      </c>
      <c r="D74">
        <v>0.79128026099999993</v>
      </c>
      <c r="E74">
        <v>0.67907729999999999</v>
      </c>
      <c r="F74" s="5">
        <v>10.0083</v>
      </c>
      <c r="G74" s="8">
        <v>0.26545852832818789</v>
      </c>
      <c r="H74">
        <f t="shared" si="9"/>
        <v>7.9088328664725847</v>
      </c>
      <c r="I74">
        <f t="shared" si="10"/>
        <v>10.005019379716879</v>
      </c>
      <c r="J74">
        <f t="shared" si="11"/>
        <v>8.586314965369537</v>
      </c>
      <c r="K74">
        <v>0.3</v>
      </c>
      <c r="L74">
        <v>1.3</v>
      </c>
      <c r="M74">
        <f t="shared" si="8"/>
        <v>39.019575580895825</v>
      </c>
      <c r="N74">
        <f t="shared" si="7"/>
        <v>33.48662836494119</v>
      </c>
    </row>
    <row r="75" spans="1:14" x14ac:dyDescent="0.25">
      <c r="A75" t="s">
        <v>28</v>
      </c>
      <c r="B75" t="s">
        <v>7</v>
      </c>
      <c r="C75" t="s">
        <v>43</v>
      </c>
      <c r="D75">
        <v>0.80137799100000007</v>
      </c>
      <c r="E75">
        <v>2.7113300000000038E-2</v>
      </c>
      <c r="F75" s="5">
        <v>10.0123</v>
      </c>
      <c r="G75" s="8">
        <v>0.23384304673975709</v>
      </c>
      <c r="H75">
        <f t="shared" si="9"/>
        <v>8.1147274172804895</v>
      </c>
      <c r="I75">
        <f t="shared" si="10"/>
        <v>9.8755996325082727</v>
      </c>
      <c r="J75">
        <f t="shared" si="11"/>
        <v>0.33412459354163482</v>
      </c>
      <c r="K75">
        <v>0.3</v>
      </c>
      <c r="L75">
        <v>1.3</v>
      </c>
      <c r="M75">
        <f t="shared" si="8"/>
        <v>38.514838566782267</v>
      </c>
      <c r="N75">
        <f t="shared" si="7"/>
        <v>1.3030859148123757</v>
      </c>
    </row>
    <row r="76" spans="1:14" x14ac:dyDescent="0.25">
      <c r="A76" t="s">
        <v>28</v>
      </c>
      <c r="B76" t="s">
        <v>6</v>
      </c>
      <c r="C76" t="s">
        <v>42</v>
      </c>
      <c r="D76">
        <v>0.98530577099999983</v>
      </c>
      <c r="E76">
        <v>0.12055109999999994</v>
      </c>
      <c r="F76" s="5">
        <v>10.0198</v>
      </c>
      <c r="G76" s="8">
        <v>0.25079801600942964</v>
      </c>
      <c r="H76">
        <f t="shared" si="9"/>
        <v>8.0107258500196252</v>
      </c>
      <c r="I76">
        <f t="shared" si="10"/>
        <v>12.29983136918343</v>
      </c>
      <c r="J76">
        <f t="shared" si="11"/>
        <v>1.5048711222554771</v>
      </c>
      <c r="K76">
        <v>0.3</v>
      </c>
      <c r="L76">
        <v>1.3</v>
      </c>
      <c r="M76">
        <f t="shared" si="8"/>
        <v>47.969342339815377</v>
      </c>
      <c r="N76">
        <f t="shared" si="7"/>
        <v>5.8689973767963615</v>
      </c>
    </row>
    <row r="77" spans="1:14" x14ac:dyDescent="0.25">
      <c r="A77" t="s">
        <v>28</v>
      </c>
      <c r="B77" t="s">
        <v>18</v>
      </c>
      <c r="C77" t="s">
        <v>43</v>
      </c>
      <c r="D77">
        <v>1.4565557610000002</v>
      </c>
      <c r="E77">
        <v>0.70490689999999989</v>
      </c>
      <c r="F77" s="5">
        <v>10.0024</v>
      </c>
      <c r="G77" s="8">
        <v>0.2379257263806035</v>
      </c>
      <c r="H77">
        <f t="shared" si="9"/>
        <v>8.079967793580483</v>
      </c>
      <c r="I77">
        <f t="shared" si="10"/>
        <v>18.026752064002416</v>
      </c>
      <c r="J77">
        <f t="shared" si="11"/>
        <v>8.7241300709149723</v>
      </c>
      <c r="K77">
        <v>0.3</v>
      </c>
      <c r="L77">
        <v>1.3</v>
      </c>
      <c r="M77">
        <f t="shared" si="8"/>
        <v>70.304333049609426</v>
      </c>
      <c r="N77">
        <f t="shared" si="7"/>
        <v>34.024107276568394</v>
      </c>
    </row>
    <row r="78" spans="1:14" x14ac:dyDescent="0.25">
      <c r="A78" t="s">
        <v>28</v>
      </c>
      <c r="B78" t="s">
        <v>19</v>
      </c>
      <c r="C78" t="s">
        <v>42</v>
      </c>
      <c r="D78">
        <v>1.102796361</v>
      </c>
      <c r="E78">
        <v>0.17454430000000004</v>
      </c>
      <c r="F78" s="5">
        <v>10.030799999999999</v>
      </c>
      <c r="G78" s="8">
        <v>0.23631972953392849</v>
      </c>
      <c r="H78">
        <f t="shared" si="9"/>
        <v>8.1134351902492412</v>
      </c>
      <c r="I78">
        <f t="shared" si="10"/>
        <v>13.592224934825943</v>
      </c>
      <c r="J78">
        <f t="shared" si="11"/>
        <v>2.1512996148631114</v>
      </c>
      <c r="K78">
        <v>0.3</v>
      </c>
      <c r="L78">
        <v>1.3</v>
      </c>
      <c r="M78">
        <f t="shared" si="8"/>
        <v>53.00967724582118</v>
      </c>
      <c r="N78">
        <f t="shared" si="7"/>
        <v>8.3900684979661353</v>
      </c>
    </row>
    <row r="79" spans="1:14" x14ac:dyDescent="0.25">
      <c r="A79" t="s">
        <v>28</v>
      </c>
      <c r="B79" t="s">
        <v>3</v>
      </c>
      <c r="C79" t="s">
        <v>43</v>
      </c>
      <c r="D79">
        <v>1.1447685809999997</v>
      </c>
      <c r="E79">
        <v>0.57832630000000018</v>
      </c>
      <c r="F79" s="5">
        <v>10.0214</v>
      </c>
      <c r="G79" s="8">
        <v>0.31497373485203062</v>
      </c>
      <c r="H79">
        <f t="shared" si="9"/>
        <v>7.6209887196930772</v>
      </c>
      <c r="I79">
        <f t="shared" si="10"/>
        <v>15.021260667160565</v>
      </c>
      <c r="J79">
        <f t="shared" si="11"/>
        <v>7.5885993441450905</v>
      </c>
      <c r="K79">
        <v>0.3</v>
      </c>
      <c r="L79">
        <v>1.3</v>
      </c>
      <c r="M79">
        <f t="shared" si="8"/>
        <v>58.582916601926208</v>
      </c>
      <c r="N79">
        <f t="shared" si="7"/>
        <v>29.595537442165853</v>
      </c>
    </row>
    <row r="80" spans="1:14" x14ac:dyDescent="0.25">
      <c r="A80" t="s">
        <v>28</v>
      </c>
      <c r="B80" t="s">
        <v>2</v>
      </c>
      <c r="C80" t="s">
        <v>42</v>
      </c>
      <c r="D80">
        <v>0.46973420100000002</v>
      </c>
      <c r="E80">
        <v>8.8497500000000021E-2</v>
      </c>
      <c r="F80" s="5">
        <v>10.0745</v>
      </c>
      <c r="G80" s="8">
        <v>0.27013698630136962</v>
      </c>
      <c r="H80">
        <f t="shared" si="9"/>
        <v>7.9318216134598813</v>
      </c>
      <c r="I80">
        <f t="shared" si="10"/>
        <v>5.9221478229274078</v>
      </c>
      <c r="J80">
        <f t="shared" si="11"/>
        <v>1.1157273109852148</v>
      </c>
      <c r="K80">
        <v>0.3</v>
      </c>
      <c r="L80">
        <v>1.3</v>
      </c>
      <c r="M80">
        <f t="shared" si="8"/>
        <v>23.096376509416892</v>
      </c>
      <c r="N80">
        <f t="shared" si="7"/>
        <v>4.3513365128423374</v>
      </c>
    </row>
    <row r="81" spans="1:14" x14ac:dyDescent="0.25">
      <c r="A81" t="s">
        <v>28</v>
      </c>
      <c r="B81" t="s">
        <v>20</v>
      </c>
      <c r="C81" t="s">
        <v>43</v>
      </c>
      <c r="D81">
        <v>0.89973485099999995</v>
      </c>
      <c r="E81">
        <v>0</v>
      </c>
      <c r="F81" s="5">
        <v>10.077400000000001</v>
      </c>
      <c r="G81" s="8">
        <v>0.25461014231308898</v>
      </c>
      <c r="H81">
        <f t="shared" si="9"/>
        <v>8.0322959779526304</v>
      </c>
      <c r="I81">
        <f t="shared" si="10"/>
        <v>11.201465352741337</v>
      </c>
      <c r="J81">
        <f t="shared" si="11"/>
        <v>0</v>
      </c>
      <c r="K81">
        <v>0.3</v>
      </c>
      <c r="L81">
        <v>1.3</v>
      </c>
      <c r="M81">
        <f t="shared" si="8"/>
        <v>43.685714875691211</v>
      </c>
      <c r="N81">
        <f t="shared" si="7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topLeftCell="E1" zoomScale="98" zoomScaleNormal="98" workbookViewId="0">
      <selection activeCell="Q18" sqref="Q18"/>
    </sheetView>
  </sheetViews>
  <sheetFormatPr defaultRowHeight="15" x14ac:dyDescent="0.25"/>
  <cols>
    <col min="1" max="1" width="13.7109375" style="11" bestFit="1" customWidth="1"/>
    <col min="2" max="2" width="10.5703125" bestFit="1" customWidth="1"/>
    <col min="3" max="3" width="11.28515625" bestFit="1" customWidth="1"/>
    <col min="4" max="4" width="17.7109375" bestFit="1" customWidth="1"/>
    <col min="5" max="5" width="22.28515625" bestFit="1" customWidth="1"/>
    <col min="8" max="8" width="17.7109375" bestFit="1" customWidth="1"/>
    <col min="9" max="9" width="22.28515625" bestFit="1" customWidth="1"/>
    <col min="10" max="10" width="17.7109375" bestFit="1" customWidth="1"/>
    <col min="11" max="12" width="22.28515625" bestFit="1" customWidth="1"/>
    <col min="13" max="13" width="34.140625" bestFit="1" customWidth="1"/>
    <col min="14" max="14" width="13.7109375" bestFit="1" customWidth="1"/>
    <col min="15" max="15" width="11.28515625" bestFit="1" customWidth="1"/>
    <col min="16" max="16" width="22.7109375" bestFit="1" customWidth="1"/>
    <col min="17" max="17" width="22.28515625" bestFit="1" customWidth="1"/>
    <col min="18" max="18" width="36.28515625" bestFit="1" customWidth="1"/>
  </cols>
  <sheetData>
    <row r="1" spans="1:16" ht="15.75" x14ac:dyDescent="0.25">
      <c r="A1" s="10" t="s">
        <v>16</v>
      </c>
      <c r="B1" s="1" t="s">
        <v>29</v>
      </c>
      <c r="C1" s="2" t="s">
        <v>30</v>
      </c>
      <c r="D1" s="2" t="s">
        <v>40</v>
      </c>
      <c r="E1" s="2" t="s">
        <v>41</v>
      </c>
      <c r="I1" s="1" t="s">
        <v>16</v>
      </c>
      <c r="J1" s="2" t="s">
        <v>30</v>
      </c>
      <c r="K1" s="2" t="s">
        <v>40</v>
      </c>
      <c r="L1" s="2" t="s">
        <v>41</v>
      </c>
      <c r="M1" s="1" t="s">
        <v>16</v>
      </c>
      <c r="N1" s="2" t="s">
        <v>30</v>
      </c>
      <c r="O1" s="2" t="s">
        <v>40</v>
      </c>
      <c r="P1" s="2" t="s">
        <v>41</v>
      </c>
    </row>
    <row r="2" spans="1:16" x14ac:dyDescent="0.25">
      <c r="A2" s="11" t="s">
        <v>22</v>
      </c>
      <c r="B2" t="s">
        <v>8</v>
      </c>
      <c r="C2" t="s">
        <v>42</v>
      </c>
      <c r="D2">
        <v>3.9878089179567158</v>
      </c>
      <c r="E2">
        <v>0</v>
      </c>
      <c r="I2" s="11">
        <v>43410</v>
      </c>
      <c r="J2" t="s">
        <v>42</v>
      </c>
      <c r="K2">
        <f>AVERAGE(D18:D21)</f>
        <v>40.773742918987317</v>
      </c>
      <c r="L2">
        <f>AVERAGE(E58:E61)</f>
        <v>1.3252495116500216</v>
      </c>
      <c r="M2" t="s">
        <v>1</v>
      </c>
      <c r="N2" t="s">
        <v>43</v>
      </c>
      <c r="O2">
        <f>AVERAGE(D62:D65)</f>
        <v>22.13855392280221</v>
      </c>
      <c r="P2">
        <f>AVERAGE(E62:E65)</f>
        <v>0</v>
      </c>
    </row>
    <row r="3" spans="1:16" x14ac:dyDescent="0.25">
      <c r="A3" s="11" t="s">
        <v>22</v>
      </c>
      <c r="B3" t="s">
        <v>6</v>
      </c>
      <c r="C3" t="s">
        <v>42</v>
      </c>
      <c r="D3">
        <v>0</v>
      </c>
      <c r="E3">
        <v>0</v>
      </c>
      <c r="I3" s="11">
        <v>43425</v>
      </c>
      <c r="J3" t="s">
        <v>42</v>
      </c>
      <c r="K3">
        <f>AVERAGE(D18:D21)</f>
        <v>40.773742918987317</v>
      </c>
      <c r="L3">
        <f>AVERAGE(E19:E21)</f>
        <v>6.2034674625349453</v>
      </c>
      <c r="M3" t="s">
        <v>28</v>
      </c>
      <c r="N3" t="s">
        <v>43</v>
      </c>
      <c r="O3">
        <f>AVERAGE(D22:D25)</f>
        <v>52.771950773502276</v>
      </c>
      <c r="P3">
        <f>AVERAGE(E22:E25)</f>
        <v>16.230682658386655</v>
      </c>
    </row>
    <row r="4" spans="1:16" x14ac:dyDescent="0.25">
      <c r="A4" s="11" t="s">
        <v>22</v>
      </c>
      <c r="B4" t="s">
        <v>19</v>
      </c>
      <c r="C4" t="s">
        <v>42</v>
      </c>
      <c r="D4">
        <v>0</v>
      </c>
      <c r="E4">
        <v>0</v>
      </c>
      <c r="I4" s="11">
        <v>43434</v>
      </c>
      <c r="J4" t="s">
        <v>42</v>
      </c>
      <c r="K4">
        <f>AVERAGE(D2:D5)</f>
        <v>5.2976418594333934</v>
      </c>
      <c r="L4">
        <f>AVERAGE(E2:E5)</f>
        <v>0</v>
      </c>
      <c r="M4" t="s">
        <v>22</v>
      </c>
      <c r="N4" t="s">
        <v>43</v>
      </c>
      <c r="O4">
        <f>AVERAGE(D6:D9)</f>
        <v>26.006146697963754</v>
      </c>
      <c r="P4">
        <f>AVERAGE(E6:E9)</f>
        <v>0</v>
      </c>
    </row>
    <row r="5" spans="1:16" x14ac:dyDescent="0.25">
      <c r="A5" s="11" t="s">
        <v>22</v>
      </c>
      <c r="B5" t="s">
        <v>2</v>
      </c>
      <c r="C5" t="s">
        <v>42</v>
      </c>
      <c r="D5">
        <v>17.202758519776857</v>
      </c>
      <c r="E5">
        <v>0</v>
      </c>
      <c r="I5" s="11">
        <v>43438</v>
      </c>
      <c r="J5" t="s">
        <v>42</v>
      </c>
      <c r="K5">
        <f>AVERAGE(D74:D76)</f>
        <v>14.412030649983777</v>
      </c>
      <c r="L5">
        <f>AVERAGE(E74:E77)</f>
        <v>3.1860068042007672</v>
      </c>
      <c r="M5" s="11" t="s">
        <v>21</v>
      </c>
      <c r="N5" t="s">
        <v>43</v>
      </c>
      <c r="O5">
        <f>AVERAGE(D78:D81)</f>
        <v>44.454756045616023</v>
      </c>
      <c r="P5">
        <f>AVERAGE(E78:E81)</f>
        <v>3.7740908708407161</v>
      </c>
    </row>
    <row r="6" spans="1:16" x14ac:dyDescent="0.25">
      <c r="A6" s="11" t="s">
        <v>22</v>
      </c>
      <c r="B6" t="s">
        <v>7</v>
      </c>
      <c r="C6" t="s">
        <v>43</v>
      </c>
      <c r="D6">
        <v>28.550949808084312</v>
      </c>
      <c r="E6">
        <v>0</v>
      </c>
      <c r="I6" s="11">
        <v>43454</v>
      </c>
      <c r="J6" t="s">
        <v>42</v>
      </c>
      <c r="K6">
        <f>AVERAGE(D26:D29)</f>
        <v>13.728596199118712</v>
      </c>
      <c r="L6">
        <f>AVERAGE(E27:E29)</f>
        <v>0</v>
      </c>
      <c r="M6" s="11" t="s">
        <v>17</v>
      </c>
      <c r="N6" t="s">
        <v>43</v>
      </c>
      <c r="O6">
        <f>AVERAGE(D30:D33)</f>
        <v>18.884423682185918</v>
      </c>
      <c r="P6">
        <f>AVERAGE(E30:E32)</f>
        <v>0</v>
      </c>
    </row>
    <row r="7" spans="1:16" x14ac:dyDescent="0.25">
      <c r="A7" s="11" t="s">
        <v>22</v>
      </c>
      <c r="B7" t="s">
        <v>18</v>
      </c>
      <c r="C7" t="s">
        <v>43</v>
      </c>
      <c r="D7">
        <v>39.781522232886765</v>
      </c>
      <c r="E7">
        <v>0</v>
      </c>
      <c r="I7" s="11">
        <v>43476</v>
      </c>
      <c r="J7" t="s">
        <v>42</v>
      </c>
      <c r="K7">
        <f>AVERAGE(D50:D53)</f>
        <v>78.887696336482406</v>
      </c>
      <c r="L7">
        <f>AVERAGE(E50:E53)</f>
        <v>14.653477712388945</v>
      </c>
      <c r="M7" s="11" t="s">
        <v>27</v>
      </c>
      <c r="N7" t="s">
        <v>43</v>
      </c>
      <c r="O7">
        <f>AVERAGE(D54:D56)</f>
        <v>88.851290300339613</v>
      </c>
      <c r="P7">
        <f>AVERAGE(E54:E57)</f>
        <v>13.225378156419707</v>
      </c>
    </row>
    <row r="8" spans="1:16" x14ac:dyDescent="0.25">
      <c r="A8" s="11" t="s">
        <v>22</v>
      </c>
      <c r="B8" t="s">
        <v>3</v>
      </c>
      <c r="C8" t="s">
        <v>43</v>
      </c>
      <c r="D8">
        <v>30.31443744212892</v>
      </c>
      <c r="E8">
        <v>0</v>
      </c>
      <c r="I8" s="11">
        <v>43480</v>
      </c>
      <c r="J8" t="s">
        <v>42</v>
      </c>
      <c r="K8">
        <f>AVERAGE(D34:D37)</f>
        <v>22.431332996374024</v>
      </c>
      <c r="L8">
        <f>AVERAGE(E34:E37)</f>
        <v>7.9429010055096425</v>
      </c>
      <c r="M8" s="11" t="s">
        <v>26</v>
      </c>
      <c r="N8" t="s">
        <v>43</v>
      </c>
      <c r="O8">
        <f>AVERAGE(D38:D41)</f>
        <v>33.662221396441147</v>
      </c>
      <c r="P8">
        <f>AVERAGE(E38:E41)</f>
        <v>0.38105883783445044</v>
      </c>
    </row>
    <row r="9" spans="1:16" x14ac:dyDescent="0.25">
      <c r="A9" s="11" t="s">
        <v>22</v>
      </c>
      <c r="B9" t="s">
        <v>20</v>
      </c>
      <c r="C9" t="s">
        <v>43</v>
      </c>
      <c r="D9">
        <v>5.3776773087550058</v>
      </c>
      <c r="E9">
        <v>0</v>
      </c>
      <c r="I9" s="11">
        <v>43490</v>
      </c>
      <c r="J9" t="s">
        <v>42</v>
      </c>
      <c r="K9">
        <f>AVERAGE(D10:D13)</f>
        <v>21.014208178832185</v>
      </c>
      <c r="L9">
        <f>AVERAGE(E10:E13)</f>
        <v>1.2045013758044349</v>
      </c>
      <c r="M9" s="11" t="s">
        <v>24</v>
      </c>
      <c r="N9" t="s">
        <v>43</v>
      </c>
      <c r="O9">
        <f>AVERAGE(D14:D17)</f>
        <v>32.896978739354829</v>
      </c>
      <c r="P9">
        <f>AVERAGE(E14:E17)</f>
        <v>0.74041142482169786</v>
      </c>
    </row>
    <row r="10" spans="1:16" x14ac:dyDescent="0.25">
      <c r="A10" s="11" t="s">
        <v>24</v>
      </c>
      <c r="B10" t="s">
        <v>8</v>
      </c>
      <c r="C10" t="s">
        <v>42</v>
      </c>
      <c r="D10">
        <v>3.8347013799819285</v>
      </c>
      <c r="E10">
        <v>0</v>
      </c>
      <c r="I10" s="11">
        <v>43501</v>
      </c>
      <c r="J10" t="s">
        <v>42</v>
      </c>
      <c r="K10">
        <f>AVERAGE(D66:D68)</f>
        <v>44.973738818241713</v>
      </c>
      <c r="L10">
        <f>AVERAGE(E66:E69)</f>
        <v>0.80616598324128685</v>
      </c>
      <c r="M10" s="11" t="s">
        <v>23</v>
      </c>
      <c r="N10" t="s">
        <v>43</v>
      </c>
      <c r="O10">
        <f>AVERAGE(D70:D73)</f>
        <v>36.302085666981014</v>
      </c>
      <c r="P10">
        <f>AVERAGE(E70:E73)</f>
        <v>0</v>
      </c>
    </row>
    <row r="11" spans="1:16" x14ac:dyDescent="0.25">
      <c r="A11" s="11" t="s">
        <v>24</v>
      </c>
      <c r="B11" t="s">
        <v>6</v>
      </c>
      <c r="C11" t="s">
        <v>42</v>
      </c>
      <c r="D11">
        <v>23.466657875740417</v>
      </c>
      <c r="E11">
        <v>0</v>
      </c>
      <c r="I11" s="11">
        <v>43509</v>
      </c>
      <c r="J11" t="s">
        <v>42</v>
      </c>
      <c r="K11">
        <f>AVERAGE(D42:D45)</f>
        <v>22.980423475022437</v>
      </c>
      <c r="L11">
        <f>AVERAGE(E42:E45)</f>
        <v>7.3813015356763483</v>
      </c>
      <c r="M11" s="11" t="s">
        <v>25</v>
      </c>
      <c r="N11" t="s">
        <v>43</v>
      </c>
      <c r="O11">
        <f>AVERAGE(D46:D49)</f>
        <v>42.660234612813383</v>
      </c>
      <c r="P11">
        <f>AVERAGE(E46:E49)</f>
        <v>2.7956274385923425</v>
      </c>
    </row>
    <row r="12" spans="1:16" x14ac:dyDescent="0.25">
      <c r="A12" s="11" t="s">
        <v>24</v>
      </c>
      <c r="B12" t="s">
        <v>19</v>
      </c>
      <c r="C12" t="s">
        <v>42</v>
      </c>
      <c r="D12">
        <v>29.248817549424231</v>
      </c>
      <c r="E12">
        <v>0</v>
      </c>
      <c r="K12" s="13" t="s">
        <v>52</v>
      </c>
      <c r="L12" s="13" t="s">
        <v>52</v>
      </c>
      <c r="O12" s="13" t="s">
        <v>52</v>
      </c>
      <c r="P12" s="13" t="s">
        <v>52</v>
      </c>
    </row>
    <row r="13" spans="1:16" x14ac:dyDescent="0.25">
      <c r="A13" s="11" t="s">
        <v>24</v>
      </c>
      <c r="B13" t="s">
        <v>2</v>
      </c>
      <c r="C13" t="s">
        <v>42</v>
      </c>
      <c r="D13">
        <v>27.506655910182154</v>
      </c>
      <c r="E13">
        <v>4.8180055032177398</v>
      </c>
      <c r="K13">
        <f>STDEV(D58:D61)</f>
        <v>15.204179168763263</v>
      </c>
      <c r="L13">
        <f>STDEV(E58:E61)</f>
        <v>2.1823316258041192</v>
      </c>
      <c r="O13">
        <f>STDEV(D62:D65)</f>
        <v>10.47612058420264</v>
      </c>
      <c r="P13">
        <f>STDEV(E62:E65)</f>
        <v>0</v>
      </c>
    </row>
    <row r="14" spans="1:16" x14ac:dyDescent="0.25">
      <c r="A14" s="11" t="s">
        <v>24</v>
      </c>
      <c r="B14" t="s">
        <v>7</v>
      </c>
      <c r="C14" t="s">
        <v>43</v>
      </c>
      <c r="D14">
        <v>25.075542889703698</v>
      </c>
      <c r="E14">
        <v>0</v>
      </c>
      <c r="K14">
        <f>STDEV(D18:D21)</f>
        <v>13.128355140735763</v>
      </c>
      <c r="L14">
        <f>STDEV(E19:E21)</f>
        <v>2.0400347277941075</v>
      </c>
      <c r="O14">
        <f>STDEV(D22:D25)</f>
        <v>14.456563485147985</v>
      </c>
      <c r="P14">
        <f>STDEV(E22:E25)</f>
        <v>18.087689249232884</v>
      </c>
    </row>
    <row r="15" spans="1:16" x14ac:dyDescent="0.25">
      <c r="A15" s="11" t="s">
        <v>24</v>
      </c>
      <c r="B15" t="s">
        <v>18</v>
      </c>
      <c r="C15" t="s">
        <v>43</v>
      </c>
      <c r="D15">
        <v>33.363731272936647</v>
      </c>
      <c r="E15">
        <v>0</v>
      </c>
      <c r="K15">
        <f>STDEV(D2:D5)</f>
        <v>8.1563366689669916</v>
      </c>
      <c r="L15">
        <f>STDEV(E6:E9)</f>
        <v>0</v>
      </c>
      <c r="O15">
        <f>STDEV(D6:D9)</f>
        <v>14.609724073087024</v>
      </c>
      <c r="P15">
        <f>STDEV(E6:E9)</f>
        <v>0</v>
      </c>
    </row>
    <row r="16" spans="1:16" x14ac:dyDescent="0.25">
      <c r="A16" s="11" t="s">
        <v>24</v>
      </c>
      <c r="B16" t="s">
        <v>3</v>
      </c>
      <c r="C16" t="s">
        <v>43</v>
      </c>
      <c r="D16">
        <v>36.602878350107908</v>
      </c>
      <c r="E16">
        <v>1.1844609213405648</v>
      </c>
      <c r="K16">
        <f>STDEV(D74:D76)</f>
        <v>4.0805738367811095</v>
      </c>
      <c r="L16">
        <f>STDEV(E74:E77)</f>
        <v>2.7264129769532941</v>
      </c>
      <c r="O16">
        <f>STDEV(D78:D81)</f>
        <v>11.564171900254395</v>
      </c>
      <c r="P16">
        <f>STDEV(E78:E81)</f>
        <v>7.5481817416814323</v>
      </c>
    </row>
    <row r="17" spans="1:16" x14ac:dyDescent="0.25">
      <c r="A17" s="11" t="s">
        <v>24</v>
      </c>
      <c r="B17" t="s">
        <v>20</v>
      </c>
      <c r="C17" t="s">
        <v>43</v>
      </c>
      <c r="D17">
        <v>36.545762444671055</v>
      </c>
      <c r="E17">
        <v>1.7771847779462266</v>
      </c>
      <c r="K17">
        <f>STDEV(D26:D29)</f>
        <v>5.5907275203189917</v>
      </c>
      <c r="L17">
        <f>STDEV(E27:E30)</f>
        <v>0</v>
      </c>
      <c r="O17">
        <f>STDEV(D30:D33)</f>
        <v>10.724164536583325</v>
      </c>
      <c r="P17">
        <f>STDEV(E30:E32)</f>
        <v>0</v>
      </c>
    </row>
    <row r="18" spans="1:16" x14ac:dyDescent="0.25">
      <c r="A18" s="11" t="s">
        <v>28</v>
      </c>
      <c r="B18" t="s">
        <v>8</v>
      </c>
      <c r="C18" t="s">
        <v>42</v>
      </c>
      <c r="D18">
        <v>39.019575580895825</v>
      </c>
      <c r="E18">
        <v>33.48662836494119</v>
      </c>
      <c r="K18">
        <f>STDEV(D50:D53)</f>
        <v>19.442454240852232</v>
      </c>
      <c r="L18">
        <f>STDEV(E50:E53)</f>
        <v>7.717561242670989</v>
      </c>
      <c r="O18">
        <f>STDEV(D54:D56)</f>
        <v>17.670685503643185</v>
      </c>
      <c r="P18">
        <f>STDEV(E54:E55, E57)</f>
        <v>18.963901632166358</v>
      </c>
    </row>
    <row r="19" spans="1:16" x14ac:dyDescent="0.25">
      <c r="A19" s="11" t="s">
        <v>28</v>
      </c>
      <c r="B19" t="s">
        <v>6</v>
      </c>
      <c r="C19" t="s">
        <v>42</v>
      </c>
      <c r="D19">
        <v>47.969342339815377</v>
      </c>
      <c r="E19">
        <v>5.8689973767963615</v>
      </c>
      <c r="K19">
        <f>STDEV(D34:D37)</f>
        <v>9.0079578997933289</v>
      </c>
      <c r="L19">
        <f>STDEV(E34:E37)</f>
        <v>7.9238134262264177</v>
      </c>
      <c r="O19">
        <f>STDEV(D38:D41)</f>
        <v>12.716967812448278</v>
      </c>
      <c r="P19">
        <f>STDEV(E38:E41)</f>
        <v>0.76211767566890087</v>
      </c>
    </row>
    <row r="20" spans="1:16" x14ac:dyDescent="0.25">
      <c r="A20" s="11" t="s">
        <v>28</v>
      </c>
      <c r="B20" t="s">
        <v>19</v>
      </c>
      <c r="C20" t="s">
        <v>42</v>
      </c>
      <c r="D20">
        <v>53.00967724582118</v>
      </c>
      <c r="E20">
        <v>8.3900684979661353</v>
      </c>
      <c r="K20">
        <f>STDEV(D10:D13)</f>
        <v>11.706275131998799</v>
      </c>
      <c r="L20">
        <f>STDEV(E10:E13)</f>
        <v>2.4090027516088699</v>
      </c>
      <c r="O20">
        <f>STDEV(D14:D17)</f>
        <v>5.4295497398026686</v>
      </c>
      <c r="P20">
        <f>STDEV(E14:E17)</f>
        <v>0.88853758073228239</v>
      </c>
    </row>
    <row r="21" spans="1:16" x14ac:dyDescent="0.25">
      <c r="A21" s="11" t="s">
        <v>28</v>
      </c>
      <c r="B21" t="s">
        <v>2</v>
      </c>
      <c r="C21" t="s">
        <v>42</v>
      </c>
      <c r="D21">
        <v>23.096376509416892</v>
      </c>
      <c r="E21">
        <v>4.3513365128423374</v>
      </c>
      <c r="K21">
        <f>STDEV(D66:D68)</f>
        <v>15.199713790807445</v>
      </c>
      <c r="L21">
        <f>STDEV(E66:E69)</f>
        <v>1.6123319664825737</v>
      </c>
      <c r="O21">
        <f>STDEV(D70:D71,D73)</f>
        <v>9.7741125628703447</v>
      </c>
      <c r="P21">
        <f>STDEV(E70:E73)</f>
        <v>0</v>
      </c>
    </row>
    <row r="22" spans="1:16" x14ac:dyDescent="0.25">
      <c r="A22" s="11" t="s">
        <v>28</v>
      </c>
      <c r="B22" t="s">
        <v>7</v>
      </c>
      <c r="C22" t="s">
        <v>43</v>
      </c>
      <c r="D22">
        <v>38.514838566782267</v>
      </c>
      <c r="E22">
        <v>1.3030859148123757</v>
      </c>
      <c r="K22">
        <f>STDEV(D42:D45)</f>
        <v>8.4081010944451293</v>
      </c>
      <c r="L22">
        <f>STDEV(E42:E45)</f>
        <v>2.9162682788218359</v>
      </c>
      <c r="O22">
        <f>STDEV(D46:D49)</f>
        <v>20.142288939709765</v>
      </c>
      <c r="P22">
        <f>STDEV(E46:E49)</f>
        <v>2.89511841443412</v>
      </c>
    </row>
    <row r="23" spans="1:16" x14ac:dyDescent="0.25">
      <c r="A23" s="11" t="s">
        <v>28</v>
      </c>
      <c r="B23" t="s">
        <v>18</v>
      </c>
      <c r="C23" t="s">
        <v>43</v>
      </c>
      <c r="D23">
        <v>70.304333049609426</v>
      </c>
      <c r="E23">
        <v>34.024107276568394</v>
      </c>
      <c r="K23" s="13" t="s">
        <v>53</v>
      </c>
      <c r="L23" s="13" t="s">
        <v>53</v>
      </c>
      <c r="O23" s="13" t="s">
        <v>53</v>
      </c>
      <c r="P23" s="13" t="s">
        <v>53</v>
      </c>
    </row>
    <row r="24" spans="1:16" x14ac:dyDescent="0.25">
      <c r="A24" s="11" t="s">
        <v>28</v>
      </c>
      <c r="B24" t="s">
        <v>3</v>
      </c>
      <c r="C24" t="s">
        <v>43</v>
      </c>
      <c r="D24">
        <v>58.582916601926208</v>
      </c>
      <c r="E24">
        <v>29.595537442165853</v>
      </c>
      <c r="K24">
        <f>K13/SQRT(4)</f>
        <v>7.6020895843816314</v>
      </c>
      <c r="L24">
        <f>L13/SQRT(4)</f>
        <v>1.0911658129020596</v>
      </c>
      <c r="O24">
        <f>O13/SQRT(4)</f>
        <v>5.23806029210132</v>
      </c>
      <c r="P24">
        <f>P13/SQRT(4)</f>
        <v>0</v>
      </c>
    </row>
    <row r="25" spans="1:16" x14ac:dyDescent="0.25">
      <c r="A25" s="11" t="s">
        <v>28</v>
      </c>
      <c r="B25" t="s">
        <v>20</v>
      </c>
      <c r="C25" t="s">
        <v>43</v>
      </c>
      <c r="D25">
        <v>43.685714875691211</v>
      </c>
      <c r="E25">
        <v>0</v>
      </c>
      <c r="K25">
        <f t="shared" ref="K25:L30" si="0">K14/SQRT(4)</f>
        <v>6.5641775703678817</v>
      </c>
      <c r="L25">
        <f>L14/SQRT(3)</f>
        <v>1.177814599248113</v>
      </c>
      <c r="O25">
        <f t="shared" ref="O25:P33" si="1">O14/SQRT(4)</f>
        <v>7.2282817425739925</v>
      </c>
      <c r="P25">
        <f t="shared" si="1"/>
        <v>9.0438446246164421</v>
      </c>
    </row>
    <row r="26" spans="1:16" x14ac:dyDescent="0.25">
      <c r="A26" s="11" t="s">
        <v>17</v>
      </c>
      <c r="B26" t="s">
        <v>8</v>
      </c>
      <c r="C26" t="s">
        <v>42</v>
      </c>
      <c r="D26">
        <v>20.20100285343722</v>
      </c>
      <c r="E26">
        <v>9.1624212169040682</v>
      </c>
      <c r="K26">
        <f t="shared" si="0"/>
        <v>4.0781683344834958</v>
      </c>
      <c r="L26">
        <f t="shared" si="0"/>
        <v>0</v>
      </c>
      <c r="O26">
        <f t="shared" si="1"/>
        <v>7.3048620365435122</v>
      </c>
      <c r="P26">
        <f t="shared" si="1"/>
        <v>0</v>
      </c>
    </row>
    <row r="27" spans="1:16" x14ac:dyDescent="0.25">
      <c r="A27" s="11" t="s">
        <v>17</v>
      </c>
      <c r="B27" t="s">
        <v>6</v>
      </c>
      <c r="C27" t="s">
        <v>42</v>
      </c>
      <c r="D27">
        <v>8.6570861733610212</v>
      </c>
      <c r="E27">
        <v>0</v>
      </c>
      <c r="K27">
        <f>K16/SQRT(3)</f>
        <v>2.3559204031137178</v>
      </c>
      <c r="L27">
        <f t="shared" ref="L27:L33" si="2">L16/SQRT(4)</f>
        <v>1.363206488476647</v>
      </c>
      <c r="O27">
        <f t="shared" si="1"/>
        <v>5.7820859501271977</v>
      </c>
      <c r="P27">
        <f t="shared" si="1"/>
        <v>3.7740908708407161</v>
      </c>
    </row>
    <row r="28" spans="1:16" x14ac:dyDescent="0.25">
      <c r="A28" s="11" t="s">
        <v>17</v>
      </c>
      <c r="B28" t="s">
        <v>19</v>
      </c>
      <c r="C28" t="s">
        <v>42</v>
      </c>
      <c r="D28">
        <v>9.4802481471644313</v>
      </c>
      <c r="E28">
        <v>0</v>
      </c>
      <c r="K28">
        <f>K17/SQRT(4)</f>
        <v>2.7953637601594958</v>
      </c>
      <c r="L28">
        <f t="shared" si="2"/>
        <v>0</v>
      </c>
      <c r="O28">
        <f t="shared" si="1"/>
        <v>5.3620822682916627</v>
      </c>
      <c r="P28">
        <f t="shared" si="1"/>
        <v>0</v>
      </c>
    </row>
    <row r="29" spans="1:16" x14ac:dyDescent="0.25">
      <c r="A29" s="11" t="s">
        <v>17</v>
      </c>
      <c r="B29" t="s">
        <v>2</v>
      </c>
      <c r="C29" t="s">
        <v>42</v>
      </c>
      <c r="D29">
        <v>16.576047622512178</v>
      </c>
      <c r="E29">
        <v>0</v>
      </c>
      <c r="K29">
        <f t="shared" si="0"/>
        <v>9.721227120426116</v>
      </c>
      <c r="L29">
        <f t="shared" si="2"/>
        <v>3.8587806213354945</v>
      </c>
      <c r="O29">
        <f>O18/SQRT(3)</f>
        <v>10.202175032293612</v>
      </c>
      <c r="P29">
        <f t="shared" si="1"/>
        <v>9.4819508160831791</v>
      </c>
    </row>
    <row r="30" spans="1:16" x14ac:dyDescent="0.25">
      <c r="A30" s="11" t="s">
        <v>17</v>
      </c>
      <c r="B30" t="s">
        <v>7</v>
      </c>
      <c r="C30" t="s">
        <v>43</v>
      </c>
      <c r="D30">
        <v>17.694368930982538</v>
      </c>
      <c r="E30">
        <v>0</v>
      </c>
      <c r="K30">
        <f t="shared" si="0"/>
        <v>4.5039789498966645</v>
      </c>
      <c r="L30">
        <f t="shared" si="2"/>
        <v>3.9619067131132089</v>
      </c>
      <c r="O30">
        <f t="shared" si="1"/>
        <v>6.3584839062241389</v>
      </c>
      <c r="P30">
        <f t="shared" si="1"/>
        <v>0.38105883783445044</v>
      </c>
    </row>
    <row r="31" spans="1:16" x14ac:dyDescent="0.25">
      <c r="A31" s="11" t="s">
        <v>17</v>
      </c>
      <c r="B31" t="s">
        <v>18</v>
      </c>
      <c r="C31" t="s">
        <v>43</v>
      </c>
      <c r="D31">
        <v>33.962316251773167</v>
      </c>
      <c r="E31">
        <v>0</v>
      </c>
      <c r="K31">
        <f>K20/SQRT(4)</f>
        <v>5.8531375659993996</v>
      </c>
      <c r="L31">
        <f t="shared" si="2"/>
        <v>1.2045013758044349</v>
      </c>
      <c r="O31">
        <f t="shared" si="1"/>
        <v>2.7147748699013343</v>
      </c>
      <c r="P31">
        <f t="shared" si="1"/>
        <v>0.4442687903661412</v>
      </c>
    </row>
    <row r="32" spans="1:16" x14ac:dyDescent="0.25">
      <c r="A32" s="11" t="s">
        <v>17</v>
      </c>
      <c r="B32" t="s">
        <v>3</v>
      </c>
      <c r="C32" t="s">
        <v>43</v>
      </c>
      <c r="D32">
        <v>8.7918526218830273</v>
      </c>
      <c r="E32">
        <v>0</v>
      </c>
      <c r="K32">
        <f>K21/SQRT(3)</f>
        <v>8.7755588487279468</v>
      </c>
      <c r="L32">
        <f t="shared" si="2"/>
        <v>0.80616598324128685</v>
      </c>
      <c r="O32">
        <f>O21/SQRT(3)</f>
        <v>5.6430865192628969</v>
      </c>
      <c r="P32">
        <f t="shared" si="1"/>
        <v>0</v>
      </c>
    </row>
    <row r="33" spans="1:16" x14ac:dyDescent="0.25">
      <c r="A33" s="11" t="s">
        <v>17</v>
      </c>
      <c r="B33" t="s">
        <v>20</v>
      </c>
      <c r="C33" t="s">
        <v>43</v>
      </c>
      <c r="D33">
        <v>15.089156924104948</v>
      </c>
      <c r="E33">
        <v>21.016443857508094</v>
      </c>
      <c r="K33">
        <f>K22/SQRT(4)</f>
        <v>4.2040505472225647</v>
      </c>
      <c r="L33">
        <f t="shared" si="2"/>
        <v>1.458134139410918</v>
      </c>
      <c r="O33">
        <f>O22/SQRT(4)</f>
        <v>10.071144469854882</v>
      </c>
      <c r="P33">
        <f t="shared" si="1"/>
        <v>1.44755920721706</v>
      </c>
    </row>
    <row r="34" spans="1:16" x14ac:dyDescent="0.25">
      <c r="A34" s="11" t="s">
        <v>26</v>
      </c>
      <c r="B34" t="s">
        <v>8</v>
      </c>
      <c r="C34" t="s">
        <v>42</v>
      </c>
      <c r="D34">
        <v>28.260184448449863</v>
      </c>
      <c r="E34">
        <v>12.470555813599573</v>
      </c>
    </row>
    <row r="35" spans="1:16" x14ac:dyDescent="0.25">
      <c r="A35" s="11" t="s">
        <v>26</v>
      </c>
      <c r="B35" t="s">
        <v>6</v>
      </c>
      <c r="C35" t="s">
        <v>42</v>
      </c>
      <c r="D35">
        <v>17.374707189140469</v>
      </c>
      <c r="E35">
        <v>1.5217665232846684</v>
      </c>
    </row>
    <row r="36" spans="1:16" x14ac:dyDescent="0.25">
      <c r="A36" s="11" t="s">
        <v>26</v>
      </c>
      <c r="B36" t="s">
        <v>19</v>
      </c>
      <c r="C36" t="s">
        <v>42</v>
      </c>
      <c r="D36">
        <v>31.626106785987393</v>
      </c>
      <c r="E36">
        <v>0.98909659225116309</v>
      </c>
    </row>
    <row r="37" spans="1:16" x14ac:dyDescent="0.25">
      <c r="A37" s="11" t="s">
        <v>26</v>
      </c>
      <c r="B37" t="s">
        <v>2</v>
      </c>
      <c r="C37" t="s">
        <v>42</v>
      </c>
      <c r="D37">
        <v>12.464333561918373</v>
      </c>
      <c r="E37">
        <v>16.790185092903165</v>
      </c>
    </row>
    <row r="38" spans="1:16" x14ac:dyDescent="0.25">
      <c r="A38" s="11" t="s">
        <v>26</v>
      </c>
      <c r="B38" t="s">
        <v>7</v>
      </c>
      <c r="C38" t="s">
        <v>43</v>
      </c>
      <c r="D38">
        <v>32.61892842806094</v>
      </c>
      <c r="E38">
        <v>1.5242353513378017</v>
      </c>
    </row>
    <row r="39" spans="1:16" x14ac:dyDescent="0.25">
      <c r="A39" s="11" t="s">
        <v>26</v>
      </c>
      <c r="B39" t="s">
        <v>18</v>
      </c>
      <c r="C39" t="s">
        <v>43</v>
      </c>
      <c r="D39">
        <v>30.698185514208273</v>
      </c>
      <c r="E39">
        <v>0</v>
      </c>
    </row>
    <row r="40" spans="1:16" x14ac:dyDescent="0.25">
      <c r="A40" s="11" t="s">
        <v>26</v>
      </c>
      <c r="B40" t="s">
        <v>3</v>
      </c>
      <c r="C40" t="s">
        <v>43</v>
      </c>
      <c r="D40">
        <v>20.380917718394926</v>
      </c>
      <c r="E40">
        <v>0</v>
      </c>
    </row>
    <row r="41" spans="1:16" x14ac:dyDescent="0.25">
      <c r="A41" s="11" t="s">
        <v>26</v>
      </c>
      <c r="B41" t="s">
        <v>20</v>
      </c>
      <c r="C41" t="s">
        <v>43</v>
      </c>
      <c r="D41">
        <v>50.950853925100454</v>
      </c>
      <c r="E41">
        <v>0</v>
      </c>
    </row>
    <row r="42" spans="1:16" x14ac:dyDescent="0.25">
      <c r="A42" s="11" t="s">
        <v>25</v>
      </c>
      <c r="B42" t="s">
        <v>8</v>
      </c>
      <c r="C42" t="s">
        <v>42</v>
      </c>
      <c r="D42">
        <v>23.183325713065159</v>
      </c>
      <c r="E42">
        <v>7.9888808306301664</v>
      </c>
    </row>
    <row r="43" spans="1:16" x14ac:dyDescent="0.25">
      <c r="A43" s="11" t="s">
        <v>25</v>
      </c>
      <c r="B43" t="s">
        <v>6</v>
      </c>
      <c r="C43" t="s">
        <v>42</v>
      </c>
      <c r="D43">
        <v>20.154094312236268</v>
      </c>
      <c r="E43">
        <v>5.6309966773781115</v>
      </c>
    </row>
    <row r="44" spans="1:16" x14ac:dyDescent="0.25">
      <c r="A44" s="11" t="s">
        <v>25</v>
      </c>
      <c r="B44" t="s">
        <v>19</v>
      </c>
      <c r="C44" t="s">
        <v>42</v>
      </c>
      <c r="D44">
        <v>34.307575064951912</v>
      </c>
      <c r="E44">
        <v>11.225906705943391</v>
      </c>
    </row>
    <row r="45" spans="1:16" x14ac:dyDescent="0.25">
      <c r="A45" s="11" t="s">
        <v>25</v>
      </c>
      <c r="B45" t="s">
        <v>2</v>
      </c>
      <c r="C45" t="s">
        <v>42</v>
      </c>
      <c r="D45">
        <v>14.276698809836416</v>
      </c>
      <c r="E45">
        <v>4.6794219287537242</v>
      </c>
    </row>
    <row r="46" spans="1:16" x14ac:dyDescent="0.25">
      <c r="A46" s="11" t="s">
        <v>25</v>
      </c>
      <c r="B46" t="s">
        <v>7</v>
      </c>
      <c r="C46" t="s">
        <v>43</v>
      </c>
      <c r="D46">
        <v>68.756780986790915</v>
      </c>
      <c r="E46">
        <v>0.84166673506887413</v>
      </c>
    </row>
    <row r="47" spans="1:16" x14ac:dyDescent="0.25">
      <c r="A47" s="11" t="s">
        <v>25</v>
      </c>
      <c r="B47" t="s">
        <v>18</v>
      </c>
      <c r="C47" t="s">
        <v>43</v>
      </c>
      <c r="D47">
        <v>46.629583960797504</v>
      </c>
      <c r="E47">
        <v>4.113931345332869</v>
      </c>
    </row>
    <row r="48" spans="1:16" x14ac:dyDescent="0.25">
      <c r="A48" s="11" t="s">
        <v>25</v>
      </c>
      <c r="B48" t="s">
        <v>3</v>
      </c>
      <c r="C48" t="s">
        <v>43</v>
      </c>
      <c r="D48">
        <v>21.780454211267365</v>
      </c>
      <c r="E48">
        <v>0</v>
      </c>
    </row>
    <row r="49" spans="1:5" x14ac:dyDescent="0.25">
      <c r="A49" s="11" t="s">
        <v>25</v>
      </c>
      <c r="B49" t="s">
        <v>20</v>
      </c>
      <c r="C49" t="s">
        <v>43</v>
      </c>
      <c r="D49">
        <v>33.474119292397745</v>
      </c>
      <c r="E49">
        <v>6.2269116739676278</v>
      </c>
    </row>
    <row r="50" spans="1:5" x14ac:dyDescent="0.25">
      <c r="A50" s="11" t="s">
        <v>27</v>
      </c>
      <c r="B50" t="s">
        <v>8</v>
      </c>
      <c r="C50" t="s">
        <v>42</v>
      </c>
      <c r="D50">
        <v>54.877725933156334</v>
      </c>
      <c r="E50">
        <v>10.851557286951508</v>
      </c>
    </row>
    <row r="51" spans="1:5" x14ac:dyDescent="0.25">
      <c r="A51" s="11" t="s">
        <v>27</v>
      </c>
      <c r="B51" t="s">
        <v>6</v>
      </c>
      <c r="C51" t="s">
        <v>42</v>
      </c>
      <c r="D51">
        <v>101.89849142666861</v>
      </c>
      <c r="E51">
        <v>23.048749327789231</v>
      </c>
    </row>
    <row r="52" spans="1:5" x14ac:dyDescent="0.25">
      <c r="A52" s="11" t="s">
        <v>27</v>
      </c>
      <c r="B52" t="s">
        <v>19</v>
      </c>
      <c r="C52" t="s">
        <v>42</v>
      </c>
      <c r="D52">
        <v>83.098923497272722</v>
      </c>
      <c r="E52">
        <v>5.9070876815483047</v>
      </c>
    </row>
    <row r="53" spans="1:5" x14ac:dyDescent="0.25">
      <c r="A53" s="11" t="s">
        <v>27</v>
      </c>
      <c r="B53" t="s">
        <v>2</v>
      </c>
      <c r="C53" t="s">
        <v>42</v>
      </c>
      <c r="D53">
        <v>75.675644488831921</v>
      </c>
      <c r="E53">
        <v>18.806516553266732</v>
      </c>
    </row>
    <row r="54" spans="1:5" x14ac:dyDescent="0.25">
      <c r="A54" s="11" t="s">
        <v>27</v>
      </c>
      <c r="B54" t="s">
        <v>7</v>
      </c>
      <c r="C54" t="s">
        <v>43</v>
      </c>
      <c r="D54">
        <v>96.379510554624204</v>
      </c>
      <c r="E54">
        <v>38.78598235213699</v>
      </c>
    </row>
    <row r="55" spans="1:5" x14ac:dyDescent="0.25">
      <c r="A55" s="11" t="s">
        <v>27</v>
      </c>
      <c r="B55" t="s">
        <v>18</v>
      </c>
      <c r="C55" t="s">
        <v>43</v>
      </c>
      <c r="D55">
        <v>101.51117332410011</v>
      </c>
      <c r="E55">
        <v>11.963847337400177</v>
      </c>
    </row>
    <row r="56" spans="1:5" x14ac:dyDescent="0.25">
      <c r="A56" s="11" t="s">
        <v>27</v>
      </c>
      <c r="B56" t="s">
        <v>3</v>
      </c>
      <c r="C56" t="s">
        <v>43</v>
      </c>
      <c r="D56">
        <v>68.663187022294522</v>
      </c>
      <c r="E56">
        <v>0</v>
      </c>
    </row>
    <row r="57" spans="1:5" x14ac:dyDescent="0.25">
      <c r="A57" s="11" t="s">
        <v>27</v>
      </c>
      <c r="B57" t="s">
        <v>20</v>
      </c>
      <c r="C57" t="s">
        <v>43</v>
      </c>
      <c r="D57">
        <v>44.262457582811173</v>
      </c>
      <c r="E57">
        <v>2.1516829361416585</v>
      </c>
    </row>
    <row r="58" spans="1:5" x14ac:dyDescent="0.25">
      <c r="A58" s="11" t="s">
        <v>1</v>
      </c>
      <c r="B58" t="s">
        <v>8</v>
      </c>
      <c r="C58" t="s">
        <v>42</v>
      </c>
      <c r="D58">
        <v>46.462103430267668</v>
      </c>
      <c r="E58">
        <v>0.74490608376126655</v>
      </c>
    </row>
    <row r="59" spans="1:5" x14ac:dyDescent="0.25">
      <c r="A59" s="11" t="s">
        <v>1</v>
      </c>
      <c r="B59" t="s">
        <v>6</v>
      </c>
      <c r="C59" t="s">
        <v>42</v>
      </c>
      <c r="D59">
        <v>11.49686260426054</v>
      </c>
      <c r="E59">
        <v>0</v>
      </c>
    </row>
    <row r="60" spans="1:5" x14ac:dyDescent="0.25">
      <c r="A60" s="11" t="s">
        <v>1</v>
      </c>
      <c r="B60" t="s">
        <v>4</v>
      </c>
      <c r="C60" t="s">
        <v>42</v>
      </c>
      <c r="D60">
        <v>35.392450671635764</v>
      </c>
      <c r="E60">
        <v>4.5560919628388197</v>
      </c>
    </row>
    <row r="61" spans="1:5" x14ac:dyDescent="0.25">
      <c r="A61" s="11" t="s">
        <v>1</v>
      </c>
      <c r="B61" t="s">
        <v>2</v>
      </c>
      <c r="C61" t="s">
        <v>42</v>
      </c>
      <c r="D61">
        <v>22.569256241297936</v>
      </c>
      <c r="E61">
        <v>0</v>
      </c>
    </row>
    <row r="62" spans="1:5" x14ac:dyDescent="0.25">
      <c r="A62" s="11" t="s">
        <v>1</v>
      </c>
      <c r="B62" t="s">
        <v>7</v>
      </c>
      <c r="C62" t="s">
        <v>43</v>
      </c>
      <c r="D62">
        <v>15.307386114281927</v>
      </c>
      <c r="E62">
        <v>0</v>
      </c>
    </row>
    <row r="63" spans="1:5" x14ac:dyDescent="0.25">
      <c r="A63" s="11" t="s">
        <v>1</v>
      </c>
      <c r="B63" t="s">
        <v>5</v>
      </c>
      <c r="C63" t="s">
        <v>43</v>
      </c>
      <c r="D63">
        <v>22.272928614690485</v>
      </c>
      <c r="E63">
        <v>0</v>
      </c>
    </row>
    <row r="64" spans="1:5" x14ac:dyDescent="0.25">
      <c r="A64" s="11" t="s">
        <v>1</v>
      </c>
      <c r="B64" t="s">
        <v>3</v>
      </c>
      <c r="C64" t="s">
        <v>43</v>
      </c>
      <c r="D64">
        <v>36.891793274309059</v>
      </c>
      <c r="E64">
        <v>0</v>
      </c>
    </row>
    <row r="65" spans="1:5" x14ac:dyDescent="0.25">
      <c r="A65" s="11" t="s">
        <v>1</v>
      </c>
      <c r="B65" t="s">
        <v>0</v>
      </c>
      <c r="C65" t="s">
        <v>43</v>
      </c>
      <c r="D65">
        <v>14.082107687927355</v>
      </c>
      <c r="E65">
        <v>0</v>
      </c>
    </row>
    <row r="66" spans="1:5" x14ac:dyDescent="0.25">
      <c r="A66" s="11" t="s">
        <v>23</v>
      </c>
      <c r="B66" t="s">
        <v>8</v>
      </c>
      <c r="C66" t="s">
        <v>42</v>
      </c>
      <c r="D66">
        <v>56.659147051956239</v>
      </c>
      <c r="E66">
        <v>0</v>
      </c>
    </row>
    <row r="67" spans="1:5" x14ac:dyDescent="0.25">
      <c r="A67" s="11" t="s">
        <v>23</v>
      </c>
      <c r="B67" t="s">
        <v>6</v>
      </c>
      <c r="C67" t="s">
        <v>42</v>
      </c>
      <c r="D67">
        <v>27.7899710329696</v>
      </c>
      <c r="E67">
        <v>0</v>
      </c>
    </row>
    <row r="68" spans="1:5" x14ac:dyDescent="0.25">
      <c r="A68" s="11" t="s">
        <v>23</v>
      </c>
      <c r="B68" t="s">
        <v>19</v>
      </c>
      <c r="C68" t="s">
        <v>42</v>
      </c>
      <c r="D68">
        <v>50.472098369799305</v>
      </c>
      <c r="E68">
        <v>3.2246639329651474</v>
      </c>
    </row>
    <row r="69" spans="1:5" x14ac:dyDescent="0.25">
      <c r="A69" s="11" t="s">
        <v>23</v>
      </c>
      <c r="B69" t="s">
        <v>2</v>
      </c>
      <c r="C69" t="s">
        <v>42</v>
      </c>
      <c r="D69">
        <v>0.50369904633578577</v>
      </c>
      <c r="E69">
        <v>0</v>
      </c>
    </row>
    <row r="70" spans="1:5" x14ac:dyDescent="0.25">
      <c r="A70" s="11" t="s">
        <v>23</v>
      </c>
      <c r="B70" t="s">
        <v>7</v>
      </c>
      <c r="C70" t="s">
        <v>43</v>
      </c>
      <c r="D70">
        <v>49.487370112528652</v>
      </c>
      <c r="E70">
        <v>0</v>
      </c>
    </row>
    <row r="71" spans="1:5" x14ac:dyDescent="0.25">
      <c r="A71" s="11" t="s">
        <v>23</v>
      </c>
      <c r="B71" t="s">
        <v>18</v>
      </c>
      <c r="C71" t="s">
        <v>43</v>
      </c>
      <c r="D71">
        <v>57.589362166222287</v>
      </c>
      <c r="E71">
        <v>0</v>
      </c>
    </row>
    <row r="72" spans="1:5" x14ac:dyDescent="0.25">
      <c r="A72" s="11" t="s">
        <v>23</v>
      </c>
      <c r="B72" t="s">
        <v>3</v>
      </c>
      <c r="C72" t="s">
        <v>43</v>
      </c>
      <c r="D72">
        <v>0</v>
      </c>
      <c r="E72">
        <v>0</v>
      </c>
    </row>
    <row r="73" spans="1:5" x14ac:dyDescent="0.25">
      <c r="A73" s="11" t="s">
        <v>23</v>
      </c>
      <c r="B73" t="s">
        <v>20</v>
      </c>
      <c r="C73" t="s">
        <v>43</v>
      </c>
      <c r="D73">
        <v>38.131610389173119</v>
      </c>
      <c r="E73">
        <v>0</v>
      </c>
    </row>
    <row r="74" spans="1:5" x14ac:dyDescent="0.25">
      <c r="A74" s="11" t="s">
        <v>21</v>
      </c>
      <c r="B74" t="s">
        <v>8</v>
      </c>
      <c r="C74" t="s">
        <v>42</v>
      </c>
      <c r="D74">
        <v>19.110943732269391</v>
      </c>
      <c r="E74">
        <v>6.6627841361494387</v>
      </c>
    </row>
    <row r="75" spans="1:5" x14ac:dyDescent="0.25">
      <c r="A75" s="11" t="s">
        <v>21</v>
      </c>
      <c r="B75" t="s">
        <v>6</v>
      </c>
      <c r="C75" t="s">
        <v>42</v>
      </c>
      <c r="D75">
        <v>12.364641520632171</v>
      </c>
      <c r="E75">
        <v>3.1383186242875682</v>
      </c>
    </row>
    <row r="76" spans="1:5" x14ac:dyDescent="0.25">
      <c r="A76" s="11" t="s">
        <v>21</v>
      </c>
      <c r="B76" t="s">
        <v>19</v>
      </c>
      <c r="C76" t="s">
        <v>42</v>
      </c>
      <c r="D76">
        <v>11.760506697049774</v>
      </c>
      <c r="E76">
        <v>2.9429244563660619</v>
      </c>
    </row>
    <row r="77" spans="1:5" x14ac:dyDescent="0.25">
      <c r="A77" s="11" t="s">
        <v>21</v>
      </c>
      <c r="B77" t="s">
        <v>2</v>
      </c>
      <c r="C77" t="s">
        <v>42</v>
      </c>
      <c r="D77">
        <v>126.25097116401368</v>
      </c>
      <c r="E77">
        <v>0</v>
      </c>
    </row>
    <row r="78" spans="1:5" x14ac:dyDescent="0.25">
      <c r="A78" s="11" t="s">
        <v>21</v>
      </c>
      <c r="B78" t="s">
        <v>7</v>
      </c>
      <c r="C78" t="s">
        <v>43</v>
      </c>
      <c r="D78">
        <v>55.470111048959801</v>
      </c>
      <c r="E78">
        <v>0</v>
      </c>
    </row>
    <row r="79" spans="1:5" x14ac:dyDescent="0.25">
      <c r="A79" s="11" t="s">
        <v>21</v>
      </c>
      <c r="B79" t="s">
        <v>18</v>
      </c>
      <c r="C79" t="s">
        <v>43</v>
      </c>
      <c r="D79">
        <v>34.684159339499018</v>
      </c>
      <c r="E79">
        <v>0</v>
      </c>
    </row>
    <row r="80" spans="1:5" x14ac:dyDescent="0.25">
      <c r="A80" s="11" t="s">
        <v>21</v>
      </c>
      <c r="B80" t="s">
        <v>3</v>
      </c>
      <c r="C80" t="s">
        <v>43</v>
      </c>
      <c r="D80">
        <v>53.413945081891995</v>
      </c>
      <c r="E80">
        <v>15.096363483362865</v>
      </c>
    </row>
    <row r="81" spans="1:5" x14ac:dyDescent="0.25">
      <c r="A81" s="11" t="s">
        <v>21</v>
      </c>
      <c r="B81" t="s">
        <v>20</v>
      </c>
      <c r="C81" t="s">
        <v>43</v>
      </c>
      <c r="D81">
        <v>34.250808712113269</v>
      </c>
      <c r="E81">
        <v>0</v>
      </c>
    </row>
  </sheetData>
  <sortState ref="A2:E81">
    <sortCondition descending="1" ref="A1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H35" sqref="H35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workbookViewId="0">
      <selection activeCell="J38" sqref="J38"/>
    </sheetView>
  </sheetViews>
  <sheetFormatPr defaultRowHeight="15" x14ac:dyDescent="0.25"/>
  <cols>
    <col min="1" max="1" width="19.140625" bestFit="1" customWidth="1"/>
    <col min="2" max="2" width="17.7109375" bestFit="1" customWidth="1"/>
    <col min="3" max="3" width="22.28515625" bestFit="1" customWidth="1"/>
    <col min="4" max="4" width="12" bestFit="1" customWidth="1"/>
    <col min="6" max="7" width="12" bestFit="1" customWidth="1"/>
  </cols>
  <sheetData>
    <row r="1" spans="1:7" ht="15.75" x14ac:dyDescent="0.25">
      <c r="A1" s="2" t="s">
        <v>30</v>
      </c>
      <c r="B1" s="2" t="s">
        <v>49</v>
      </c>
      <c r="C1" s="2" t="s">
        <v>48</v>
      </c>
      <c r="D1" s="12" t="s">
        <v>44</v>
      </c>
      <c r="E1" s="12" t="s">
        <v>45</v>
      </c>
      <c r="F1" s="12" t="s">
        <v>46</v>
      </c>
      <c r="G1" s="12" t="s">
        <v>47</v>
      </c>
    </row>
    <row r="2" spans="1:7" x14ac:dyDescent="0.25">
      <c r="A2" t="s">
        <v>50</v>
      </c>
      <c r="B2">
        <f>AVERAGE(SE!D2:D77)</f>
        <v>34.386762235151288</v>
      </c>
      <c r="C2">
        <f>AVERAGE(SE!E2:E77)</f>
        <v>4.7600913895403085</v>
      </c>
      <c r="D2">
        <f>STDEV(SE!D2:D77)</f>
        <v>25.564659682907578</v>
      </c>
      <c r="E2">
        <f>STDEV(SE!E2:E77)</f>
        <v>8.6709782492411538</v>
      </c>
      <c r="F2">
        <f>D2/SQRT(76)</f>
        <v>2.9324675811527023</v>
      </c>
      <c r="G2">
        <f>E2/SQRT(76)</f>
        <v>0.99462941921266901</v>
      </c>
    </row>
    <row r="3" spans="1:7" x14ac:dyDescent="0.25">
      <c r="A3" t="s">
        <v>51</v>
      </c>
      <c r="B3">
        <f>AVERAGE(SE!D6:D81)</f>
        <v>36.44766298179249</v>
      </c>
      <c r="C3">
        <f>AVERAGE(SE!E6:E81)</f>
        <v>4.9587277511635035</v>
      </c>
      <c r="D3">
        <f>STDEV(SE!D6:D81)</f>
        <v>24.742932777245574</v>
      </c>
      <c r="E3">
        <f>STDEV(SE!E6:E81)</f>
        <v>8.7331713590239168</v>
      </c>
      <c r="F3">
        <f>D3/SQRT(76)</f>
        <v>2.8382090406008849</v>
      </c>
      <c r="G3">
        <f>E3/SQRT(76)</f>
        <v>1.0017634581739214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Initial</vt:lpstr>
      <vt:lpstr>kgha</vt:lpstr>
      <vt:lpstr>SE</vt:lpstr>
      <vt:lpstr>Graph</vt:lpstr>
      <vt:lpstr>AVERGED</vt:lpstr>
    </vt:vector>
  </TitlesOfParts>
  <Company>Newcastle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Naila Hina (PGR)</dc:creator>
  <cp:lastModifiedBy>Naila Hina (PGR)</cp:lastModifiedBy>
  <dcterms:created xsi:type="dcterms:W3CDTF">2021-03-18T01:01:24Z</dcterms:created>
  <dcterms:modified xsi:type="dcterms:W3CDTF">2022-02-18T17:10:27Z</dcterms:modified>
</cp:coreProperties>
</file>