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https://newcastle-my.sharepoint.com/personal/ndw19_newcastle_ac_uk/Documents/Documents/OuseburnProject/Manuscript/Underpinning Data - Final/"/>
    </mc:Choice>
  </mc:AlternateContent>
  <xr:revisionPtr revIDLastSave="189" documentId="8_{2A46AB34-CB5C-4B4C-B269-2D5A0E9D0DFF}" xr6:coauthVersionLast="47" xr6:coauthVersionMax="47" xr10:uidLastSave="{AE6E5083-857F-4042-9C7C-0AFCDA10F62F}"/>
  <bookViews>
    <workbookView xWindow="-108" yWindow="-108" windowWidth="23256" windowHeight="12576" xr2:uid="{00000000-000D-0000-FFFF-FFFF00000000}"/>
  </bookViews>
  <sheets>
    <sheet name="Hf183_qPCR" sheetId="3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3" i="3" l="1"/>
  <c r="H5" i="3"/>
  <c r="H7" i="3"/>
  <c r="H8" i="3"/>
  <c r="H9" i="3"/>
  <c r="H10" i="3"/>
  <c r="H6" i="3"/>
  <c r="I6" i="3"/>
  <c r="I7" i="3"/>
  <c r="I5" i="3"/>
  <c r="I8" i="3" l="1"/>
  <c r="I10" i="3"/>
  <c r="I9" i="3"/>
  <c r="K5" i="3"/>
  <c r="J5" i="3"/>
  <c r="J8" i="3" l="1"/>
  <c r="K13" i="3" s="1"/>
  <c r="K8" i="3"/>
  <c r="J13" i="3" l="1"/>
</calcChain>
</file>

<file path=xl/sharedStrings.xml><?xml version="1.0" encoding="utf-8"?>
<sst xmlns="http://schemas.openxmlformats.org/spreadsheetml/2006/main" count="34" uniqueCount="28">
  <si>
    <t>DNA Con.</t>
  </si>
  <si>
    <t>Well</t>
  </si>
  <si>
    <t>Sample</t>
  </si>
  <si>
    <t>Cq</t>
  </si>
  <si>
    <t>Calculated Genes</t>
  </si>
  <si>
    <t>Water filtration volume</t>
  </si>
  <si>
    <t>DNA Yields</t>
  </si>
  <si>
    <t>Gene Con. in water</t>
  </si>
  <si>
    <t>Log10 Gene Con. in water</t>
  </si>
  <si>
    <t>Avg</t>
  </si>
  <si>
    <t>Stdev</t>
  </si>
  <si>
    <t>gene copies/5 ng DNA</t>
  </si>
  <si>
    <t>mL</t>
  </si>
  <si>
    <t>ng/uL</t>
  </si>
  <si>
    <t>ng</t>
  </si>
  <si>
    <t>gene copies/100mL</t>
  </si>
  <si>
    <t>log10 gene copies/100mL</t>
  </si>
  <si>
    <t>nc</t>
  </si>
  <si>
    <t>no amplification</t>
  </si>
  <si>
    <t>S1</t>
  </si>
  <si>
    <t>S2</t>
  </si>
  <si>
    <t>Filtration comparison</t>
  </si>
  <si>
    <t>ttest</t>
  </si>
  <si>
    <t>Calibration curve</t>
  </si>
  <si>
    <t>R2</t>
  </si>
  <si>
    <t>Efficiency</t>
  </si>
  <si>
    <t>%</t>
  </si>
  <si>
    <t>Slope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</si>
</sst>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11" fontId="0" fillId="0" borderId="0" xfId="0" applyNumberFormat="1"/>
    <xf numFmtId="2" fontId="0" fillId="0" borderId="0" xfId="0" applyNumberFormat="1"/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B61687-ECFB-4778-9F3B-9F7691F7E12B}">
  <dimension ref="A1:K18"/>
  <sheetViews>
    <sheetView tabSelected="1" workbookViewId="0">
      <selection activeCell="I16" sqref="I16"/>
    </sheetView>
  </sheetViews>
  <sheetFormatPr defaultRowHeight="14.4" x14ac:dyDescent="0.3"/>
  <cols>
    <col min="1" max="1" width="6.33203125" customWidth="1"/>
    <col min="2" max="2" width="8" customWidth="1"/>
    <col min="4" max="4" width="22.33203125" customWidth="1"/>
    <col min="5" max="5" width="20.88671875" customWidth="1"/>
    <col min="7" max="7" width="10.33203125" customWidth="1"/>
    <col min="8" max="8" width="18.6640625" customWidth="1"/>
    <col min="9" max="9" width="22.6640625" customWidth="1"/>
    <col min="10" max="10" width="7" customWidth="1"/>
    <col min="11" max="11" width="6.6640625" customWidth="1"/>
  </cols>
  <sheetData>
    <row r="1" spans="1:11" x14ac:dyDescent="0.3">
      <c r="A1" s="1" t="s">
        <v>1</v>
      </c>
      <c r="B1" s="1" t="s">
        <v>2</v>
      </c>
      <c r="C1" s="1" t="s">
        <v>3</v>
      </c>
      <c r="D1" s="1" t="s">
        <v>4</v>
      </c>
      <c r="E1" t="s">
        <v>5</v>
      </c>
      <c r="F1" t="s">
        <v>0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spans="1:11" x14ac:dyDescent="0.3">
      <c r="A2" s="1"/>
      <c r="B2" s="1"/>
      <c r="C2" s="1"/>
      <c r="D2" t="s">
        <v>11</v>
      </c>
      <c r="E2" t="s">
        <v>12</v>
      </c>
      <c r="F2" t="s">
        <v>13</v>
      </c>
      <c r="G2" s="2" t="s">
        <v>14</v>
      </c>
      <c r="H2" t="s">
        <v>15</v>
      </c>
      <c r="I2" t="s">
        <v>16</v>
      </c>
    </row>
    <row r="3" spans="1:11" x14ac:dyDescent="0.3">
      <c r="A3" s="1">
        <v>15</v>
      </c>
      <c r="B3" s="1" t="s">
        <v>17</v>
      </c>
      <c r="C3" s="1" t="s">
        <v>18</v>
      </c>
      <c r="G3" s="2"/>
    </row>
    <row r="4" spans="1:11" x14ac:dyDescent="0.3">
      <c r="A4" s="1">
        <v>16</v>
      </c>
      <c r="B4" s="1" t="s">
        <v>17</v>
      </c>
      <c r="C4" s="1" t="s">
        <v>18</v>
      </c>
      <c r="D4" s="1"/>
    </row>
    <row r="5" spans="1:11" x14ac:dyDescent="0.3">
      <c r="A5" s="1">
        <v>17</v>
      </c>
      <c r="B5" s="1" t="s">
        <v>19</v>
      </c>
      <c r="C5" s="5">
        <v>29.15</v>
      </c>
      <c r="D5" s="1">
        <v>156.1</v>
      </c>
      <c r="E5" s="1">
        <v>350</v>
      </c>
      <c r="F5" s="1">
        <v>39.200000000000003</v>
      </c>
      <c r="G5" s="1">
        <v>1960</v>
      </c>
      <c r="H5" s="3">
        <f>D5*G5/5/E5*100</f>
        <v>17483.2</v>
      </c>
      <c r="I5" s="4">
        <f>LOG(H5)</f>
        <v>4.2426209257325995</v>
      </c>
      <c r="J5" s="4">
        <f>AVERAGE(I5:I7)</f>
        <v>4.2626697096877697</v>
      </c>
      <c r="K5" s="4">
        <f>STDEV(I5:I7)</f>
        <v>1.7852659524262897E-2</v>
      </c>
    </row>
    <row r="6" spans="1:11" x14ac:dyDescent="0.3">
      <c r="A6" s="1">
        <v>18</v>
      </c>
      <c r="B6" s="1" t="s">
        <v>19</v>
      </c>
      <c r="C6" s="5">
        <v>29.04</v>
      </c>
      <c r="D6" s="1">
        <v>168.9</v>
      </c>
      <c r="E6" s="1">
        <v>350</v>
      </c>
      <c r="F6" s="1">
        <v>39.200000000000003</v>
      </c>
      <c r="G6" s="1">
        <v>1960</v>
      </c>
      <c r="H6" s="3">
        <f>D6*G6/5/E6*100</f>
        <v>18916.8</v>
      </c>
      <c r="I6" s="4">
        <f t="shared" ref="I6:I10" si="0">LOG(H6)</f>
        <v>4.2768476722411899</v>
      </c>
      <c r="J6" s="4"/>
      <c r="K6" s="4"/>
    </row>
    <row r="7" spans="1:11" x14ac:dyDescent="0.3">
      <c r="A7" s="1">
        <v>19</v>
      </c>
      <c r="B7" s="1" t="s">
        <v>19</v>
      </c>
      <c r="C7" s="5">
        <v>29.07</v>
      </c>
      <c r="D7" s="1">
        <v>165.7</v>
      </c>
      <c r="E7" s="1">
        <v>350</v>
      </c>
      <c r="F7" s="1">
        <v>39.200000000000003</v>
      </c>
      <c r="G7" s="1">
        <v>1960</v>
      </c>
      <c r="H7" s="3">
        <f t="shared" ref="H7:H10" si="1">D7*G7/5/E7*100</f>
        <v>18558.400000000001</v>
      </c>
      <c r="I7" s="4">
        <f t="shared" si="0"/>
        <v>4.2685405310895188</v>
      </c>
      <c r="J7" s="4"/>
      <c r="K7" s="4"/>
    </row>
    <row r="8" spans="1:11" x14ac:dyDescent="0.3">
      <c r="A8" s="1">
        <v>20</v>
      </c>
      <c r="B8" s="1" t="s">
        <v>20</v>
      </c>
      <c r="C8" s="5">
        <v>29.08</v>
      </c>
      <c r="D8" s="1">
        <v>163.80000000000001</v>
      </c>
      <c r="E8" s="1">
        <v>350</v>
      </c>
      <c r="F8" s="1">
        <v>36.6</v>
      </c>
      <c r="G8" s="1">
        <v>1830</v>
      </c>
      <c r="H8" s="3">
        <f t="shared" si="1"/>
        <v>17128.800000000003</v>
      </c>
      <c r="I8" s="4">
        <f t="shared" si="0"/>
        <v>4.2337269384685348</v>
      </c>
      <c r="J8" s="4">
        <f>AVERAGE(I8:I10)</f>
        <v>4.2325040676168042</v>
      </c>
      <c r="K8" s="4">
        <f>STDEV(I8:I10)</f>
        <v>5.867428508832067E-2</v>
      </c>
    </row>
    <row r="9" spans="1:11" x14ac:dyDescent="0.3">
      <c r="A9" s="1">
        <v>21</v>
      </c>
      <c r="B9" s="1" t="s">
        <v>20</v>
      </c>
      <c r="C9" s="5">
        <v>28.9</v>
      </c>
      <c r="D9" s="1">
        <v>186.7</v>
      </c>
      <c r="E9" s="1">
        <v>350</v>
      </c>
      <c r="F9" s="1">
        <v>36.6</v>
      </c>
      <c r="G9" s="1">
        <v>1830</v>
      </c>
      <c r="H9" s="3">
        <f t="shared" si="1"/>
        <v>19523.485714285711</v>
      </c>
      <c r="I9" s="4">
        <f t="shared" si="0"/>
        <v>4.2905573589932136</v>
      </c>
      <c r="J9" s="4"/>
      <c r="K9" s="4"/>
    </row>
    <row r="10" spans="1:11" x14ac:dyDescent="0.3">
      <c r="A10" s="1">
        <v>22</v>
      </c>
      <c r="B10" s="1" t="s">
        <v>20</v>
      </c>
      <c r="C10" s="5">
        <v>29.28</v>
      </c>
      <c r="D10" s="1">
        <v>142.5</v>
      </c>
      <c r="E10" s="1">
        <v>350</v>
      </c>
      <c r="F10" s="1">
        <v>36.6</v>
      </c>
      <c r="G10" s="1">
        <v>1830</v>
      </c>
      <c r="H10" s="3">
        <f t="shared" si="1"/>
        <v>14901.428571428571</v>
      </c>
      <c r="I10" s="4">
        <f t="shared" si="0"/>
        <v>4.1732279053886643</v>
      </c>
      <c r="J10" s="4"/>
      <c r="K10" s="4"/>
    </row>
    <row r="11" spans="1:11" x14ac:dyDescent="0.3">
      <c r="A11" s="1"/>
      <c r="B11" s="1"/>
      <c r="C11" s="1"/>
      <c r="D11" s="1"/>
      <c r="E11" s="1"/>
      <c r="F11" s="1"/>
      <c r="G11" s="1"/>
      <c r="H11" s="3"/>
      <c r="I11" s="4"/>
      <c r="J11" s="4"/>
      <c r="K11" s="4"/>
    </row>
    <row r="12" spans="1:11" x14ac:dyDescent="0.3">
      <c r="H12" t="s">
        <v>21</v>
      </c>
    </row>
    <row r="13" spans="1:11" x14ac:dyDescent="0.3">
      <c r="H13" t="s">
        <v>22</v>
      </c>
      <c r="I13" s="4">
        <f>TTEST(I5:I7,I8:I10,2,2)</f>
        <v>0.44225933057917954</v>
      </c>
      <c r="J13" s="4">
        <f>AVERAGE(J5,J8)</f>
        <v>4.247586888652287</v>
      </c>
      <c r="K13">
        <f>STDEV(J5,J8)</f>
        <v>2.1330330067225917E-2</v>
      </c>
    </row>
    <row r="15" spans="1:11" x14ac:dyDescent="0.3">
      <c r="B15" t="s">
        <v>23</v>
      </c>
    </row>
    <row r="16" spans="1:11" x14ac:dyDescent="0.3">
      <c r="B16" t="s">
        <v>24</v>
      </c>
      <c r="D16">
        <v>0.99519999999999997</v>
      </c>
    </row>
    <row r="17" spans="2:4" x14ac:dyDescent="0.3">
      <c r="B17" t="s">
        <v>25</v>
      </c>
      <c r="C17" t="s">
        <v>26</v>
      </c>
      <c r="D17">
        <v>105.3</v>
      </c>
    </row>
    <row r="18" spans="2:4" x14ac:dyDescent="0.3">
      <c r="B18" t="s">
        <v>27</v>
      </c>
      <c r="D18">
        <v>-3.2010000000000001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Hf183_qPCR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Rixia Zan</dc:creator>
  <cp:keywords/>
  <dc:description/>
  <cp:lastModifiedBy>David Werner</cp:lastModifiedBy>
  <cp:revision/>
  <dcterms:created xsi:type="dcterms:W3CDTF">2015-06-05T18:17:20Z</dcterms:created>
  <dcterms:modified xsi:type="dcterms:W3CDTF">2022-04-08T13:25:53Z</dcterms:modified>
  <cp:category/>
  <cp:contentStatus/>
</cp:coreProperties>
</file>