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Manuscripts\HepaticAdaptation\Figure5-Week4-8\"/>
    </mc:Choice>
  </mc:AlternateContent>
  <bookViews>
    <workbookView xWindow="0" yWindow="0" windowWidth="20430" windowHeight="12705" activeTab="2"/>
  </bookViews>
  <sheets>
    <sheet name="NP-40_6ul" sheetId="1" r:id="rId1"/>
    <sheet name="NP-40_24ul" sheetId="2" r:id="rId2"/>
    <sheet name="BD_6ul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6" i="2" l="1"/>
  <c r="W46" i="2"/>
  <c r="X34" i="2"/>
  <c r="W34" i="2"/>
  <c r="X22" i="2"/>
  <c r="W22" i="2"/>
  <c r="W10" i="2"/>
  <c r="X10" i="2"/>
  <c r="F112" i="3" l="1"/>
  <c r="K112" i="3" s="1"/>
  <c r="G112" i="3"/>
  <c r="H112" i="3" s="1"/>
  <c r="F116" i="3"/>
  <c r="K116" i="3" s="1"/>
  <c r="G116" i="3"/>
  <c r="F120" i="3"/>
  <c r="H120" i="3" s="1"/>
  <c r="G120" i="3"/>
  <c r="F124" i="3"/>
  <c r="K124" i="3" s="1"/>
  <c r="G124" i="3"/>
  <c r="G108" i="3"/>
  <c r="H108" i="3" s="1"/>
  <c r="F108" i="3"/>
  <c r="K108" i="3" s="1"/>
  <c r="H116" i="3" l="1"/>
  <c r="L108" i="3"/>
  <c r="H124" i="3"/>
  <c r="K120" i="3"/>
  <c r="M108" i="3" s="1"/>
  <c r="F16" i="3"/>
  <c r="K16" i="3" s="1"/>
  <c r="G16" i="3"/>
  <c r="H16" i="3" s="1"/>
  <c r="F20" i="3"/>
  <c r="G20" i="3"/>
  <c r="F24" i="3"/>
  <c r="K24" i="3" s="1"/>
  <c r="G24" i="3"/>
  <c r="F28" i="3"/>
  <c r="K28" i="3" s="1"/>
  <c r="G28" i="3"/>
  <c r="H28" i="3" s="1"/>
  <c r="F32" i="3"/>
  <c r="K32" i="3" s="1"/>
  <c r="G32" i="3"/>
  <c r="H32" i="3" s="1"/>
  <c r="F36" i="3"/>
  <c r="G36" i="3"/>
  <c r="F40" i="3"/>
  <c r="K40" i="3" s="1"/>
  <c r="G40" i="3"/>
  <c r="F44" i="3"/>
  <c r="K44" i="3" s="1"/>
  <c r="G44" i="3"/>
  <c r="F48" i="3"/>
  <c r="K48" i="3" s="1"/>
  <c r="G48" i="3"/>
  <c r="F52" i="3"/>
  <c r="G52" i="3"/>
  <c r="F56" i="3"/>
  <c r="K56" i="3" s="1"/>
  <c r="G56" i="3"/>
  <c r="F60" i="3"/>
  <c r="K60" i="3" s="1"/>
  <c r="G60" i="3"/>
  <c r="F64" i="3"/>
  <c r="K64" i="3" s="1"/>
  <c r="G64" i="3"/>
  <c r="F68" i="3"/>
  <c r="G68" i="3"/>
  <c r="F72" i="3"/>
  <c r="K72" i="3" s="1"/>
  <c r="G72" i="3"/>
  <c r="H72" i="3" s="1"/>
  <c r="F76" i="3"/>
  <c r="K76" i="3" s="1"/>
  <c r="G76" i="3"/>
  <c r="F80" i="3"/>
  <c r="K80" i="3" s="1"/>
  <c r="G80" i="3"/>
  <c r="H80" i="3" s="1"/>
  <c r="F84" i="3"/>
  <c r="G84" i="3"/>
  <c r="F88" i="3"/>
  <c r="K88" i="3" s="1"/>
  <c r="G88" i="3"/>
  <c r="F92" i="3"/>
  <c r="K92" i="3" s="1"/>
  <c r="G92" i="3"/>
  <c r="H92" i="3" s="1"/>
  <c r="G12" i="3"/>
  <c r="F12" i="3"/>
  <c r="H64" i="3" l="1"/>
  <c r="H12" i="3"/>
  <c r="H48" i="3"/>
  <c r="H40" i="3"/>
  <c r="H60" i="3"/>
  <c r="Q108" i="3"/>
  <c r="N108" i="3"/>
  <c r="K12" i="3"/>
  <c r="I108" i="3"/>
  <c r="H68" i="3"/>
  <c r="K68" i="3"/>
  <c r="R60" i="3" s="1"/>
  <c r="H36" i="3"/>
  <c r="K36" i="3"/>
  <c r="I36" i="3"/>
  <c r="I84" i="3"/>
  <c r="H52" i="3"/>
  <c r="K52" i="3"/>
  <c r="H44" i="3"/>
  <c r="I12" i="3"/>
  <c r="R108" i="3"/>
  <c r="H84" i="3"/>
  <c r="K84" i="3"/>
  <c r="H76" i="3"/>
  <c r="H20" i="3"/>
  <c r="K20" i="3"/>
  <c r="H88" i="3"/>
  <c r="H56" i="3"/>
  <c r="H24" i="3"/>
  <c r="I60" i="3"/>
  <c r="U46" i="2"/>
  <c r="S46" i="2"/>
  <c r="T46" i="2" s="1"/>
  <c r="R46" i="2"/>
  <c r="U34" i="2"/>
  <c r="S34" i="2"/>
  <c r="T34" i="2" s="1"/>
  <c r="R34" i="2"/>
  <c r="U22" i="2"/>
  <c r="S22" i="2"/>
  <c r="T22" i="2" s="1"/>
  <c r="R22" i="2"/>
  <c r="U10" i="2"/>
  <c r="S10" i="2"/>
  <c r="T10" i="2" s="1"/>
  <c r="R10" i="2"/>
  <c r="Q12" i="2"/>
  <c r="Q14" i="2"/>
  <c r="Q16" i="2"/>
  <c r="Q18" i="2"/>
  <c r="Q20" i="2"/>
  <c r="Q22" i="2"/>
  <c r="Q24" i="2"/>
  <c r="Q26" i="2"/>
  <c r="Q28" i="2"/>
  <c r="Q30" i="2"/>
  <c r="Q32" i="2"/>
  <c r="Q34" i="2"/>
  <c r="Q36" i="2"/>
  <c r="Q38" i="2"/>
  <c r="Q40" i="2"/>
  <c r="Q42" i="2"/>
  <c r="Q44" i="2"/>
  <c r="Q46" i="2"/>
  <c r="Q48" i="2"/>
  <c r="Q50" i="2"/>
  <c r="Q52" i="2"/>
  <c r="Q54" i="2"/>
  <c r="Q10" i="2"/>
  <c r="J10" i="2"/>
  <c r="J12" i="2"/>
  <c r="J14" i="2"/>
  <c r="J16" i="2"/>
  <c r="J18" i="2"/>
  <c r="J20" i="2"/>
  <c r="J22" i="2"/>
  <c r="J24" i="2"/>
  <c r="J26" i="2"/>
  <c r="J28" i="2"/>
  <c r="J30" i="2"/>
  <c r="J32" i="2"/>
  <c r="J34" i="2"/>
  <c r="J36" i="2"/>
  <c r="J38" i="2"/>
  <c r="J40" i="2"/>
  <c r="J42" i="2"/>
  <c r="J44" i="2"/>
  <c r="J46" i="2"/>
  <c r="J48" i="2"/>
  <c r="J50" i="2"/>
  <c r="J52" i="2"/>
  <c r="J54" i="2"/>
  <c r="G54" i="2"/>
  <c r="H54" i="2" s="1"/>
  <c r="F54" i="2"/>
  <c r="G52" i="2"/>
  <c r="H52" i="2" s="1"/>
  <c r="F52" i="2"/>
  <c r="G50" i="2"/>
  <c r="H50" i="2" s="1"/>
  <c r="F50" i="2"/>
  <c r="G48" i="2"/>
  <c r="H48" i="2" s="1"/>
  <c r="F48" i="2"/>
  <c r="G46" i="2"/>
  <c r="H46" i="2" s="1"/>
  <c r="F46" i="2"/>
  <c r="G44" i="2"/>
  <c r="H44" i="2" s="1"/>
  <c r="F44" i="2"/>
  <c r="G42" i="2"/>
  <c r="F42" i="2"/>
  <c r="G40" i="2"/>
  <c r="F40" i="2"/>
  <c r="G38" i="2"/>
  <c r="H38" i="2" s="1"/>
  <c r="F38" i="2"/>
  <c r="G36" i="2"/>
  <c r="H36" i="2" s="1"/>
  <c r="F36" i="2"/>
  <c r="G34" i="2"/>
  <c r="H34" i="2" s="1"/>
  <c r="F34" i="2"/>
  <c r="G32" i="2"/>
  <c r="F32" i="2"/>
  <c r="G30" i="2"/>
  <c r="F30" i="2"/>
  <c r="G28" i="2"/>
  <c r="H28" i="2" s="1"/>
  <c r="F28" i="2"/>
  <c r="G26" i="2"/>
  <c r="H26" i="2" s="1"/>
  <c r="F26" i="2"/>
  <c r="G24" i="2"/>
  <c r="F24" i="2"/>
  <c r="G22" i="2"/>
  <c r="F22" i="2"/>
  <c r="G20" i="2"/>
  <c r="F20" i="2"/>
  <c r="G18" i="2"/>
  <c r="H18" i="2" s="1"/>
  <c r="F18" i="2"/>
  <c r="G16" i="2"/>
  <c r="H16" i="2" s="1"/>
  <c r="F16" i="2"/>
  <c r="G14" i="2"/>
  <c r="F14" i="2"/>
  <c r="G12" i="2"/>
  <c r="F12" i="2"/>
  <c r="G10" i="2"/>
  <c r="F10" i="2"/>
  <c r="Q60" i="3" l="1"/>
  <c r="M60" i="3"/>
  <c r="L60" i="3"/>
  <c r="N60" i="3" s="1"/>
  <c r="L84" i="3"/>
  <c r="M84" i="3"/>
  <c r="N84" i="3" s="1"/>
  <c r="Q36" i="3"/>
  <c r="R36" i="3"/>
  <c r="M36" i="3"/>
  <c r="L36" i="3"/>
  <c r="R12" i="3"/>
  <c r="Q12" i="3"/>
  <c r="O108" i="3"/>
  <c r="O60" i="3"/>
  <c r="O12" i="3"/>
  <c r="O36" i="3"/>
  <c r="M12" i="3"/>
  <c r="L12" i="3"/>
  <c r="O84" i="3"/>
  <c r="N46" i="2"/>
  <c r="L10" i="2"/>
  <c r="K22" i="2"/>
  <c r="M22" i="2" s="1"/>
  <c r="L22" i="2"/>
  <c r="K34" i="2"/>
  <c r="L34" i="2"/>
  <c r="H14" i="2"/>
  <c r="H22" i="2"/>
  <c r="H24" i="2"/>
  <c r="H32" i="2"/>
  <c r="H42" i="2"/>
  <c r="H10" i="2"/>
  <c r="H12" i="2"/>
  <c r="H20" i="2"/>
  <c r="H30" i="2"/>
  <c r="H40" i="2"/>
  <c r="K46" i="2"/>
  <c r="L46" i="2"/>
  <c r="M46" i="2" s="1"/>
  <c r="N10" i="2"/>
  <c r="N34" i="2"/>
  <c r="K10" i="2"/>
  <c r="M10" i="2" s="1"/>
  <c r="N22" i="2"/>
  <c r="J10" i="1"/>
  <c r="N46" i="1"/>
  <c r="N34" i="1"/>
  <c r="N22" i="1"/>
  <c r="N10" i="1"/>
  <c r="L46" i="1"/>
  <c r="K46" i="1"/>
  <c r="M46" i="1" s="1"/>
  <c r="K22" i="1"/>
  <c r="L22" i="1"/>
  <c r="M22" i="1"/>
  <c r="K34" i="1"/>
  <c r="L34" i="1"/>
  <c r="M34" i="1"/>
  <c r="L10" i="1"/>
  <c r="K10" i="1"/>
  <c r="M10" i="1"/>
  <c r="J12" i="1"/>
  <c r="J14" i="1"/>
  <c r="J16" i="1"/>
  <c r="J18" i="1"/>
  <c r="J20" i="1"/>
  <c r="J22" i="1"/>
  <c r="J24" i="1"/>
  <c r="J26" i="1"/>
  <c r="J28" i="1"/>
  <c r="J30" i="1"/>
  <c r="J32" i="1"/>
  <c r="J34" i="1"/>
  <c r="J36" i="1"/>
  <c r="J38" i="1"/>
  <c r="J40" i="1"/>
  <c r="J42" i="1"/>
  <c r="J44" i="1"/>
  <c r="J46" i="1"/>
  <c r="J48" i="1"/>
  <c r="J50" i="1"/>
  <c r="J52" i="1"/>
  <c r="J54" i="1"/>
  <c r="J56" i="1"/>
  <c r="J58" i="1"/>
  <c r="J60" i="1"/>
  <c r="F12" i="1"/>
  <c r="G12" i="1"/>
  <c r="H12" i="1"/>
  <c r="F14" i="1"/>
  <c r="G14" i="1"/>
  <c r="H14" i="1"/>
  <c r="F16" i="1"/>
  <c r="H16" i="1" s="1"/>
  <c r="G16" i="1"/>
  <c r="F18" i="1"/>
  <c r="G18" i="1"/>
  <c r="H18" i="1" s="1"/>
  <c r="F20" i="1"/>
  <c r="G20" i="1"/>
  <c r="H20" i="1"/>
  <c r="F22" i="1"/>
  <c r="G22" i="1"/>
  <c r="H22" i="1"/>
  <c r="F24" i="1"/>
  <c r="H24" i="1" s="1"/>
  <c r="G24" i="1"/>
  <c r="F26" i="1"/>
  <c r="G26" i="1"/>
  <c r="H26" i="1" s="1"/>
  <c r="F28" i="1"/>
  <c r="G28" i="1"/>
  <c r="H28" i="1"/>
  <c r="F30" i="1"/>
  <c r="G30" i="1"/>
  <c r="H30" i="1"/>
  <c r="F32" i="1"/>
  <c r="H32" i="1" s="1"/>
  <c r="G32" i="1"/>
  <c r="F34" i="1"/>
  <c r="G34" i="1"/>
  <c r="H34" i="1" s="1"/>
  <c r="F36" i="1"/>
  <c r="G36" i="1"/>
  <c r="H36" i="1"/>
  <c r="F38" i="1"/>
  <c r="G38" i="1"/>
  <c r="H38" i="1"/>
  <c r="F40" i="1"/>
  <c r="H40" i="1" s="1"/>
  <c r="G40" i="1"/>
  <c r="F42" i="1"/>
  <c r="G42" i="1"/>
  <c r="H42" i="1" s="1"/>
  <c r="F44" i="1"/>
  <c r="G44" i="1"/>
  <c r="H44" i="1"/>
  <c r="F46" i="1"/>
  <c r="G46" i="1"/>
  <c r="H46" i="1"/>
  <c r="F48" i="1"/>
  <c r="H48" i="1" s="1"/>
  <c r="G48" i="1"/>
  <c r="F50" i="1"/>
  <c r="G50" i="1"/>
  <c r="H50" i="1" s="1"/>
  <c r="F52" i="1"/>
  <c r="G52" i="1"/>
  <c r="H52" i="1"/>
  <c r="F54" i="1"/>
  <c r="G54" i="1"/>
  <c r="H54" i="1"/>
  <c r="F56" i="1"/>
  <c r="H56" i="1" s="1"/>
  <c r="G56" i="1"/>
  <c r="F58" i="1"/>
  <c r="G58" i="1"/>
  <c r="H58" i="1" s="1"/>
  <c r="F60" i="1"/>
  <c r="G60" i="1"/>
  <c r="H60" i="1"/>
  <c r="H10" i="1"/>
  <c r="G10" i="1"/>
  <c r="F10" i="1"/>
  <c r="N12" i="3" l="1"/>
  <c r="N36" i="3"/>
  <c r="M34" i="2"/>
</calcChain>
</file>

<file path=xl/sharedStrings.xml><?xml version="1.0" encoding="utf-8"?>
<sst xmlns="http://schemas.openxmlformats.org/spreadsheetml/2006/main" count="61" uniqueCount="24">
  <si>
    <t>Result</t>
  </si>
  <si>
    <t>MeanValue</t>
  </si>
  <si>
    <t>Average</t>
  </si>
  <si>
    <t>StdDev</t>
  </si>
  <si>
    <t>CV</t>
  </si>
  <si>
    <t>mg/ml</t>
  </si>
  <si>
    <t>Individual</t>
  </si>
  <si>
    <t>Ttest</t>
  </si>
  <si>
    <t>Liver Wt.</t>
  </si>
  <si>
    <t>mg/g</t>
  </si>
  <si>
    <t>Linear</t>
  </si>
  <si>
    <t>Vehicle</t>
  </si>
  <si>
    <t>Week4</t>
  </si>
  <si>
    <t>1 mg/kg</t>
  </si>
  <si>
    <t>3 mg/kg</t>
  </si>
  <si>
    <t>PF</t>
  </si>
  <si>
    <t>Group</t>
  </si>
  <si>
    <t>Mouse</t>
  </si>
  <si>
    <t>Samples were resuspended in 100 ul isopropanol</t>
  </si>
  <si>
    <t>6 ul of each sample was loaded per well</t>
  </si>
  <si>
    <t>SEM</t>
  </si>
  <si>
    <t>N</t>
  </si>
  <si>
    <t>0 mg/kg</t>
  </si>
  <si>
    <t>PRISM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</si>
</sst>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N62"/>
  <sheetViews>
    <sheetView workbookViewId="0">
      <selection activeCell="M42" sqref="M42"/>
    </sheetView>
  </sheetViews>
  <sheetFormatPr defaultRowHeight="15" x14ac:dyDescent="0.25"/>
  <cols>
    <col min="1" max="16384" width="9.140625" style="2"/>
  </cols>
  <sheetData>
    <row r="2" spans="4:14" ht="30" x14ac:dyDescent="0.25">
      <c r="E2" s="1" t="s">
        <v>1</v>
      </c>
    </row>
    <row r="3" spans="4:14" x14ac:dyDescent="0.25">
      <c r="D3" s="2">
        <v>1</v>
      </c>
      <c r="E3" s="1">
        <v>4.4999999999999998E-2</v>
      </c>
    </row>
    <row r="4" spans="4:14" x14ac:dyDescent="0.25">
      <c r="D4" s="2">
        <v>2</v>
      </c>
      <c r="E4" s="1">
        <v>8.7999999999999995E-2</v>
      </c>
    </row>
    <row r="5" spans="4:14" x14ac:dyDescent="0.25">
      <c r="D5" s="2">
        <v>3</v>
      </c>
      <c r="E5" s="1">
        <v>0.13100000000000001</v>
      </c>
    </row>
    <row r="6" spans="4:14" x14ac:dyDescent="0.25">
      <c r="D6" s="2">
        <v>5.96</v>
      </c>
      <c r="E6" s="1">
        <v>0.25800000000000001</v>
      </c>
    </row>
    <row r="7" spans="4:14" x14ac:dyDescent="0.25">
      <c r="D7" s="2">
        <v>8.8800000000000008</v>
      </c>
      <c r="E7" s="1">
        <v>0.38800000000000001</v>
      </c>
    </row>
    <row r="8" spans="4:14" x14ac:dyDescent="0.25">
      <c r="F8" s="2" t="s">
        <v>6</v>
      </c>
    </row>
    <row r="9" spans="4:14" x14ac:dyDescent="0.25">
      <c r="E9" s="7" t="s">
        <v>0</v>
      </c>
      <c r="F9" s="8" t="s">
        <v>2</v>
      </c>
      <c r="G9" s="9" t="s">
        <v>3</v>
      </c>
      <c r="H9" s="10" t="s">
        <v>4</v>
      </c>
      <c r="J9" s="10" t="s">
        <v>5</v>
      </c>
      <c r="K9" s="8" t="s">
        <v>2</v>
      </c>
      <c r="L9" s="9" t="s">
        <v>3</v>
      </c>
      <c r="M9" s="10" t="s">
        <v>4</v>
      </c>
      <c r="N9" s="11" t="s">
        <v>7</v>
      </c>
    </row>
    <row r="10" spans="4:14" x14ac:dyDescent="0.25">
      <c r="D10" s="2">
        <v>7</v>
      </c>
      <c r="E10" s="1">
        <v>0.91100000000000003</v>
      </c>
      <c r="F10" s="3">
        <f>AVERAGE(E10:E11)</f>
        <v>0.95950000000000002</v>
      </c>
      <c r="G10" s="4">
        <f>_xlfn.STDEV.P(E10:E11)</f>
        <v>4.8499999999999988E-2</v>
      </c>
      <c r="H10" s="5">
        <f>G10/F10</f>
        <v>5.0547159979155799E-2</v>
      </c>
      <c r="J10" s="5">
        <f>F10/3</f>
        <v>0.31983333333333336</v>
      </c>
      <c r="K10" s="3">
        <f>AVERAGE(J10:J21)</f>
        <v>0.25925000000000004</v>
      </c>
      <c r="L10" s="4">
        <f>_xlfn.STDEV.P(J10:J21)</f>
        <v>8.2838908263099517E-2</v>
      </c>
      <c r="M10" s="5">
        <f>L10/K10</f>
        <v>0.31953291519035487</v>
      </c>
      <c r="N10" s="6">
        <f>TTEST(J$10:J$21,J10:J21,2,2)</f>
        <v>1</v>
      </c>
    </row>
    <row r="11" spans="4:14" x14ac:dyDescent="0.25">
      <c r="E11" s="1">
        <v>1.008</v>
      </c>
      <c r="N11" s="5"/>
    </row>
    <row r="12" spans="4:14" x14ac:dyDescent="0.25">
      <c r="D12" s="2">
        <v>8</v>
      </c>
      <c r="E12" s="1">
        <v>0.93200000000000005</v>
      </c>
      <c r="F12" s="3">
        <f t="shared" ref="F12" si="0">AVERAGE(E12:E13)</f>
        <v>0.85600000000000009</v>
      </c>
      <c r="G12" s="4">
        <f t="shared" ref="G12" si="1">_xlfn.STDEV.P(E12:E13)</f>
        <v>7.6000000000000012E-2</v>
      </c>
      <c r="H12" s="5">
        <f t="shared" ref="H12" si="2">G12/F12</f>
        <v>8.8785046728971972E-2</v>
      </c>
      <c r="J12" s="5">
        <f t="shared" ref="J12" si="3">F12/3</f>
        <v>0.28533333333333338</v>
      </c>
      <c r="N12" s="5"/>
    </row>
    <row r="13" spans="4:14" ht="15.75" thickBot="1" x14ac:dyDescent="0.3">
      <c r="E13" s="1">
        <v>0.78</v>
      </c>
      <c r="N13" s="5"/>
    </row>
    <row r="14" spans="4:14" ht="15.75" thickBot="1" x14ac:dyDescent="0.3">
      <c r="D14" s="2">
        <v>9</v>
      </c>
      <c r="E14" s="1">
        <v>0.23699999999999999</v>
      </c>
      <c r="F14" s="3">
        <f t="shared" ref="F14" si="4">AVERAGE(E14:E15)</f>
        <v>0.23599999999999999</v>
      </c>
      <c r="G14" s="4">
        <f t="shared" ref="G14" si="5">_xlfn.STDEV.P(E14:E15)</f>
        <v>1.0000000000000009E-3</v>
      </c>
      <c r="H14" s="5">
        <f t="shared" ref="H14" si="6">G14/F14</f>
        <v>4.2372881355932247E-3</v>
      </c>
      <c r="I14" s="12">
        <v>0.12833333333333333</v>
      </c>
      <c r="J14" s="13">
        <f t="shared" ref="J14" si="7">F14/3</f>
        <v>7.8666666666666663E-2</v>
      </c>
      <c r="N14" s="5"/>
    </row>
    <row r="15" spans="4:14" x14ac:dyDescent="0.25">
      <c r="E15" s="1">
        <v>0.23499999999999999</v>
      </c>
      <c r="N15" s="5"/>
    </row>
    <row r="16" spans="4:14" x14ac:dyDescent="0.25">
      <c r="D16" s="2">
        <v>10</v>
      </c>
      <c r="E16" s="1">
        <v>0.89</v>
      </c>
      <c r="F16" s="3">
        <f t="shared" ref="F16" si="8">AVERAGE(E16:E17)</f>
        <v>0.9385</v>
      </c>
      <c r="G16" s="4">
        <f t="shared" ref="G16" si="9">_xlfn.STDEV.P(E16:E17)</f>
        <v>4.8499999999999988E-2</v>
      </c>
      <c r="H16" s="5">
        <f t="shared" ref="H16" si="10">G16/F16</f>
        <v>5.167820990942993E-2</v>
      </c>
      <c r="J16" s="5">
        <f t="shared" ref="J16" si="11">F16/3</f>
        <v>0.31283333333333335</v>
      </c>
      <c r="N16" s="5"/>
    </row>
    <row r="17" spans="4:14" x14ac:dyDescent="0.25">
      <c r="E17" s="1">
        <v>0.98699999999999999</v>
      </c>
      <c r="N17" s="5"/>
    </row>
    <row r="18" spans="4:14" x14ac:dyDescent="0.25">
      <c r="D18" s="2">
        <v>11</v>
      </c>
      <c r="E18" s="1">
        <v>0.78700000000000003</v>
      </c>
      <c r="F18" s="3">
        <f t="shared" ref="F18" si="12">AVERAGE(E18:E19)</f>
        <v>0.78950000000000009</v>
      </c>
      <c r="G18" s="4">
        <f t="shared" ref="G18" si="13">_xlfn.STDEV.P(E18:E19)</f>
        <v>2.5000000000000022E-3</v>
      </c>
      <c r="H18" s="5">
        <f t="shared" ref="H18" si="14">G18/F18</f>
        <v>3.1665611146295147E-3</v>
      </c>
      <c r="J18" s="5">
        <f t="shared" ref="J18" si="15">F18/3</f>
        <v>0.26316666666666672</v>
      </c>
      <c r="N18" s="5"/>
    </row>
    <row r="19" spans="4:14" x14ac:dyDescent="0.25">
      <c r="E19" s="1">
        <v>0.79200000000000004</v>
      </c>
      <c r="N19" s="5"/>
    </row>
    <row r="20" spans="4:14" x14ac:dyDescent="0.25">
      <c r="D20" s="2">
        <v>12</v>
      </c>
      <c r="E20" s="1">
        <v>0.86299999999999999</v>
      </c>
      <c r="F20" s="3">
        <f t="shared" ref="F20" si="16">AVERAGE(E20:E21)</f>
        <v>0.88700000000000001</v>
      </c>
      <c r="G20" s="4">
        <f t="shared" ref="G20" si="17">_xlfn.STDEV.P(E20:E21)</f>
        <v>2.4000000000000021E-2</v>
      </c>
      <c r="H20" s="5">
        <f t="shared" ref="H20" si="18">G20/F20</f>
        <v>2.7057497181510733E-2</v>
      </c>
      <c r="J20" s="5">
        <f t="shared" ref="J20" si="19">F20/3</f>
        <v>0.29566666666666669</v>
      </c>
      <c r="N20" s="5"/>
    </row>
    <row r="21" spans="4:14" x14ac:dyDescent="0.25">
      <c r="E21" s="1">
        <v>0.91100000000000003</v>
      </c>
      <c r="N21" s="5"/>
    </row>
    <row r="22" spans="4:14" x14ac:dyDescent="0.25">
      <c r="D22" s="2">
        <v>19</v>
      </c>
      <c r="E22" s="1">
        <v>0.755</v>
      </c>
      <c r="F22" s="3">
        <f t="shared" ref="F22" si="20">AVERAGE(E22:E23)</f>
        <v>0.85499999999999998</v>
      </c>
      <c r="G22" s="4">
        <f t="shared" ref="G22" si="21">_xlfn.STDEV.P(E22:E23)</f>
        <v>0.1000000000000006</v>
      </c>
      <c r="H22" s="5">
        <f t="shared" ref="H22" si="22">G22/F22</f>
        <v>0.11695906432748608</v>
      </c>
      <c r="J22" s="5">
        <f t="shared" ref="J22" si="23">F22/3</f>
        <v>0.28499999999999998</v>
      </c>
      <c r="K22" s="3">
        <f t="shared" ref="K22" si="24">AVERAGE(J22:J33)</f>
        <v>0.24394444444444444</v>
      </c>
      <c r="L22" s="4">
        <f t="shared" ref="L22" si="25">_xlfn.STDEV.P(J22:J33)</f>
        <v>7.4032191863396532E-2</v>
      </c>
      <c r="M22" s="5">
        <f t="shared" ref="M22" si="26">L22/K22</f>
        <v>0.30347972068802953</v>
      </c>
      <c r="N22" s="6">
        <f>TTEST(J$10:J$21,J22:J33,2,2)</f>
        <v>0.76436424490763244</v>
      </c>
    </row>
    <row r="23" spans="4:14" x14ac:dyDescent="0.25">
      <c r="E23" s="1">
        <v>0.95499999999999996</v>
      </c>
      <c r="N23" s="5"/>
    </row>
    <row r="24" spans="4:14" x14ac:dyDescent="0.25">
      <c r="D24" s="2">
        <v>20</v>
      </c>
      <c r="E24" s="1">
        <v>0.437</v>
      </c>
      <c r="F24" s="3">
        <f t="shared" ref="F24" si="27">AVERAGE(E24:E25)</f>
        <v>0.41300000000000003</v>
      </c>
      <c r="G24" s="4">
        <f t="shared" ref="G24" si="28">_xlfn.STDEV.P(E24:E25)</f>
        <v>2.3999999999999994E-2</v>
      </c>
      <c r="H24" s="5">
        <f t="shared" ref="H24" si="29">G24/F24</f>
        <v>5.8111380145278432E-2</v>
      </c>
      <c r="J24" s="5">
        <f t="shared" ref="J24" si="30">F24/3</f>
        <v>0.13766666666666669</v>
      </c>
      <c r="N24" s="5"/>
    </row>
    <row r="25" spans="4:14" x14ac:dyDescent="0.25">
      <c r="E25" s="1">
        <v>0.38900000000000001</v>
      </c>
      <c r="N25" s="5"/>
    </row>
    <row r="26" spans="4:14" x14ac:dyDescent="0.25">
      <c r="D26" s="2">
        <v>21</v>
      </c>
      <c r="E26" s="1">
        <v>0.95699999999999996</v>
      </c>
      <c r="F26" s="3">
        <f t="shared" ref="F26" si="31">AVERAGE(E26:E27)</f>
        <v>1.018</v>
      </c>
      <c r="G26" s="4">
        <f t="shared" ref="G26" si="32">_xlfn.STDEV.P(E26:E27)</f>
        <v>6.0999999999999999E-2</v>
      </c>
      <c r="H26" s="5">
        <f t="shared" ref="H26" si="33">G26/F26</f>
        <v>5.9921414538310409E-2</v>
      </c>
      <c r="J26" s="5">
        <f t="shared" ref="J26" si="34">F26/3</f>
        <v>0.33933333333333332</v>
      </c>
      <c r="N26" s="5"/>
    </row>
    <row r="27" spans="4:14" ht="15.75" thickBot="1" x14ac:dyDescent="0.3">
      <c r="E27" s="1">
        <v>1.079</v>
      </c>
      <c r="N27" s="5"/>
    </row>
    <row r="28" spans="4:14" ht="15.75" thickBot="1" x14ac:dyDescent="0.3">
      <c r="D28" s="2">
        <v>22</v>
      </c>
      <c r="E28" s="1">
        <v>0.39800000000000002</v>
      </c>
      <c r="F28" s="3">
        <f t="shared" ref="F28" si="35">AVERAGE(E28:E29)</f>
        <v>0.45100000000000001</v>
      </c>
      <c r="G28" s="4">
        <f t="shared" ref="G28" si="36">_xlfn.STDEV.P(E28:E29)</f>
        <v>5.3000000000000054E-2</v>
      </c>
      <c r="H28" s="5">
        <f t="shared" ref="H28" si="37">G28/F28</f>
        <v>0.11751662971175178</v>
      </c>
      <c r="I28" s="12">
        <v>0.34450000000000003</v>
      </c>
      <c r="J28" s="13">
        <f t="shared" ref="J28" si="38">F28/3</f>
        <v>0.15033333333333335</v>
      </c>
      <c r="N28" s="5"/>
    </row>
    <row r="29" spans="4:14" x14ac:dyDescent="0.25">
      <c r="E29" s="1">
        <v>0.504</v>
      </c>
      <c r="N29" s="5"/>
    </row>
    <row r="30" spans="4:14" x14ac:dyDescent="0.25">
      <c r="D30" s="2">
        <v>23</v>
      </c>
      <c r="E30" s="1">
        <v>0.82799999999999996</v>
      </c>
      <c r="F30" s="3">
        <f t="shared" ref="F30" si="39">AVERAGE(E30:E31)</f>
        <v>0.8155</v>
      </c>
      <c r="G30" s="4">
        <f t="shared" ref="G30" si="40">_xlfn.STDEV.P(E30:E31)</f>
        <v>1.2499999999999956E-2</v>
      </c>
      <c r="H30" s="5">
        <f t="shared" ref="H30" si="41">G30/F30</f>
        <v>1.5328019619865059E-2</v>
      </c>
      <c r="J30" s="5">
        <f t="shared" ref="J30" si="42">F30/3</f>
        <v>0.27183333333333332</v>
      </c>
      <c r="N30" s="5"/>
    </row>
    <row r="31" spans="4:14" x14ac:dyDescent="0.25">
      <c r="E31" s="1">
        <v>0.80300000000000005</v>
      </c>
      <c r="N31" s="5"/>
    </row>
    <row r="32" spans="4:14" x14ac:dyDescent="0.25">
      <c r="D32" s="2">
        <v>24</v>
      </c>
      <c r="E32" s="1">
        <v>0.77500000000000002</v>
      </c>
      <c r="F32" s="3">
        <f t="shared" ref="F32" si="43">AVERAGE(E32:E33)</f>
        <v>0.83850000000000002</v>
      </c>
      <c r="G32" s="4">
        <f t="shared" ref="G32" si="44">_xlfn.STDEV.P(E32:E33)</f>
        <v>6.3500000000000001E-2</v>
      </c>
      <c r="H32" s="5">
        <f t="shared" ref="H32" si="45">G32/F32</f>
        <v>7.573047107930829E-2</v>
      </c>
      <c r="J32" s="5">
        <f t="shared" ref="J32" si="46">F32/3</f>
        <v>0.27950000000000003</v>
      </c>
      <c r="N32" s="5"/>
    </row>
    <row r="33" spans="4:14" x14ac:dyDescent="0.25">
      <c r="E33" s="1">
        <v>0.90200000000000002</v>
      </c>
      <c r="N33" s="5"/>
    </row>
    <row r="34" spans="4:14" x14ac:dyDescent="0.25">
      <c r="D34" s="2">
        <v>31</v>
      </c>
      <c r="E34" s="1">
        <v>0.872</v>
      </c>
      <c r="F34" s="3">
        <f t="shared" ref="F34" si="47">AVERAGE(E34:E35)</f>
        <v>0.86399999999999999</v>
      </c>
      <c r="G34" s="4">
        <f t="shared" ref="G34" si="48">_xlfn.STDEV.P(E34:E35)</f>
        <v>8.0000000000000071E-3</v>
      </c>
      <c r="H34" s="5">
        <f t="shared" ref="H34" si="49">G34/F34</f>
        <v>9.2592592592592674E-3</v>
      </c>
      <c r="J34" s="5">
        <f t="shared" ref="J34" si="50">F34/3</f>
        <v>0.28799999999999998</v>
      </c>
      <c r="K34" s="3">
        <f t="shared" ref="K34" si="51">AVERAGE(J34:J45)</f>
        <v>0.24750000000000003</v>
      </c>
      <c r="L34" s="4">
        <f t="shared" ref="L34" si="52">_xlfn.STDEV.P(J34:J45)</f>
        <v>9.3358875473249031E-2</v>
      </c>
      <c r="M34" s="5">
        <f t="shared" ref="M34" si="53">L34/K34</f>
        <v>0.37720757766969304</v>
      </c>
      <c r="N34" s="6">
        <f>TTEST(J$10:J$21,J34:J45,2,2)</f>
        <v>0.83750006908469199</v>
      </c>
    </row>
    <row r="35" spans="4:14" x14ac:dyDescent="0.25">
      <c r="E35" s="1">
        <v>0.85599999999999998</v>
      </c>
      <c r="N35" s="5"/>
    </row>
    <row r="36" spans="4:14" x14ac:dyDescent="0.25">
      <c r="D36" s="2">
        <v>32</v>
      </c>
      <c r="E36" s="1">
        <v>1.1160000000000001</v>
      </c>
      <c r="F36" s="3">
        <f t="shared" ref="F36" si="54">AVERAGE(E36:E37)</f>
        <v>1.1194999999999999</v>
      </c>
      <c r="G36" s="4">
        <f t="shared" ref="G36" si="55">_xlfn.STDEV.P(E36:E37)</f>
        <v>3.4999999999999476E-3</v>
      </c>
      <c r="H36" s="5">
        <f t="shared" ref="H36" si="56">G36/F36</f>
        <v>3.1263957123715477E-3</v>
      </c>
      <c r="J36" s="5">
        <f t="shared" ref="J36" si="57">F36/3</f>
        <v>0.37316666666666665</v>
      </c>
      <c r="N36" s="5"/>
    </row>
    <row r="37" spans="4:14" x14ac:dyDescent="0.25">
      <c r="E37" s="1">
        <v>1.123</v>
      </c>
      <c r="N37" s="5"/>
    </row>
    <row r="38" spans="4:14" x14ac:dyDescent="0.25">
      <c r="D38" s="2">
        <v>33</v>
      </c>
      <c r="E38" s="1">
        <v>0.51100000000000001</v>
      </c>
      <c r="F38" s="3">
        <f t="shared" ref="F38" si="58">AVERAGE(E38:E39)</f>
        <v>0.4995</v>
      </c>
      <c r="G38" s="4">
        <f t="shared" ref="G38" si="59">_xlfn.STDEV.P(E38:E39)</f>
        <v>1.150000000000001E-2</v>
      </c>
      <c r="H38" s="5">
        <f t="shared" ref="H38" si="60">G38/F38</f>
        <v>2.3023023023023042E-2</v>
      </c>
      <c r="J38" s="5">
        <f t="shared" ref="J38" si="61">F38/3</f>
        <v>0.16650000000000001</v>
      </c>
      <c r="N38" s="5"/>
    </row>
    <row r="39" spans="4:14" x14ac:dyDescent="0.25">
      <c r="E39" s="1">
        <v>0.48799999999999999</v>
      </c>
      <c r="N39" s="5"/>
    </row>
    <row r="40" spans="4:14" x14ac:dyDescent="0.25">
      <c r="D40" s="2">
        <v>34</v>
      </c>
      <c r="E40" s="1">
        <v>0.77500000000000002</v>
      </c>
      <c r="F40" s="3">
        <f t="shared" ref="F40" si="62">AVERAGE(E40:E41)</f>
        <v>0.84200000000000008</v>
      </c>
      <c r="G40" s="4">
        <f t="shared" ref="G40" si="63">_xlfn.STDEV.P(E40:E41)</f>
        <v>6.7000000000000004E-2</v>
      </c>
      <c r="H40" s="5">
        <f t="shared" ref="H40" si="64">G40/F40</f>
        <v>7.9572446555819479E-2</v>
      </c>
      <c r="J40" s="5">
        <f t="shared" ref="J40" si="65">F40/3</f>
        <v>0.28066666666666668</v>
      </c>
      <c r="N40" s="5"/>
    </row>
    <row r="41" spans="4:14" x14ac:dyDescent="0.25">
      <c r="E41" s="1">
        <v>0.90900000000000003</v>
      </c>
      <c r="N41" s="5"/>
    </row>
    <row r="42" spans="4:14" x14ac:dyDescent="0.25">
      <c r="D42" s="2">
        <v>35</v>
      </c>
      <c r="E42" s="1">
        <v>0.80100000000000005</v>
      </c>
      <c r="F42" s="3">
        <f t="shared" ref="F42" si="66">AVERAGE(E42:E43)</f>
        <v>0.86650000000000005</v>
      </c>
      <c r="G42" s="4">
        <f t="shared" ref="G42" si="67">_xlfn.STDEV.P(E42:E43)</f>
        <v>6.5500000000000003E-2</v>
      </c>
      <c r="H42" s="5">
        <f t="shared" ref="H42" si="68">G42/F42</f>
        <v>7.5591459896133875E-2</v>
      </c>
      <c r="J42" s="5">
        <f t="shared" ref="J42" si="69">F42/3</f>
        <v>0.28883333333333333</v>
      </c>
      <c r="N42" s="5"/>
    </row>
    <row r="43" spans="4:14" ht="15.75" thickBot="1" x14ac:dyDescent="0.3">
      <c r="E43" s="1">
        <v>0.93200000000000005</v>
      </c>
      <c r="N43" s="5"/>
    </row>
    <row r="44" spans="4:14" ht="15.75" thickBot="1" x14ac:dyDescent="0.3">
      <c r="D44" s="2">
        <v>36</v>
      </c>
      <c r="E44" s="1">
        <v>0.26900000000000002</v>
      </c>
      <c r="F44" s="3">
        <f t="shared" ref="F44" si="70">AVERAGE(E44:E45)</f>
        <v>0.26350000000000001</v>
      </c>
      <c r="G44" s="4">
        <f t="shared" ref="G44" si="71">_xlfn.STDEV.P(E44:E45)</f>
        <v>5.5000000000000049E-3</v>
      </c>
      <c r="H44" s="5">
        <f t="shared" ref="H44" si="72">G44/F44</f>
        <v>2.0872865275142333E-2</v>
      </c>
      <c r="I44" s="12">
        <v>0.17333333333333334</v>
      </c>
      <c r="J44" s="13">
        <f t="shared" ref="J44" si="73">F44/3</f>
        <v>8.7833333333333333E-2</v>
      </c>
      <c r="N44" s="5"/>
    </row>
    <row r="45" spans="4:14" x14ac:dyDescent="0.25">
      <c r="E45" s="1">
        <v>0.25800000000000001</v>
      </c>
      <c r="N45" s="5"/>
    </row>
    <row r="46" spans="4:14" x14ac:dyDescent="0.25">
      <c r="D46" s="2">
        <v>73</v>
      </c>
      <c r="E46" s="1">
        <v>0.50800000000000001</v>
      </c>
      <c r="F46" s="3">
        <f t="shared" ref="F46" si="74">AVERAGE(E46:E47)</f>
        <v>0.56000000000000005</v>
      </c>
      <c r="G46" s="4">
        <f t="shared" ref="G46" si="75">_xlfn.STDEV.P(E46:E47)</f>
        <v>5.1999999999999991E-2</v>
      </c>
      <c r="H46" s="5">
        <f t="shared" ref="H46" si="76">G46/F46</f>
        <v>9.2857142857142833E-2</v>
      </c>
      <c r="J46" s="5">
        <f t="shared" ref="J46" si="77">F46/3</f>
        <v>0.18666666666666668</v>
      </c>
      <c r="K46" s="3">
        <f>AVERAGE(J46:J54)</f>
        <v>0.22789999999999999</v>
      </c>
      <c r="L46" s="4">
        <f>_xlfn.STDEV.P(J46:J55)</f>
        <v>3.5219565269573989E-2</v>
      </c>
      <c r="M46" s="5">
        <f t="shared" ref="M46" si="78">L46/K46</f>
        <v>0.15453955800602892</v>
      </c>
      <c r="N46" s="6">
        <f>TTEST(J$10:J$21,J46:J55,2,2)</f>
        <v>0.49357251082962128</v>
      </c>
    </row>
    <row r="47" spans="4:14" x14ac:dyDescent="0.25">
      <c r="E47" s="1">
        <v>0.61199999999999999</v>
      </c>
    </row>
    <row r="48" spans="4:14" x14ac:dyDescent="0.25">
      <c r="D48" s="2">
        <v>74</v>
      </c>
      <c r="E48" s="1">
        <v>0.87</v>
      </c>
      <c r="F48" s="3">
        <f t="shared" ref="F48" si="79">AVERAGE(E48:E49)</f>
        <v>0.82150000000000001</v>
      </c>
      <c r="G48" s="4">
        <f t="shared" ref="G48" si="80">_xlfn.STDEV.P(E48:E49)</f>
        <v>4.8499999999999988E-2</v>
      </c>
      <c r="H48" s="5">
        <f t="shared" ref="H48" si="81">G48/F48</f>
        <v>5.9038344491783308E-2</v>
      </c>
      <c r="J48" s="5">
        <f t="shared" ref="J48" si="82">F48/3</f>
        <v>0.27383333333333332</v>
      </c>
    </row>
    <row r="49" spans="4:10" x14ac:dyDescent="0.25">
      <c r="E49" s="1">
        <v>0.77300000000000002</v>
      </c>
    </row>
    <row r="50" spans="4:10" x14ac:dyDescent="0.25">
      <c r="D50" s="2">
        <v>75</v>
      </c>
      <c r="E50" s="1">
        <v>0.65800000000000003</v>
      </c>
      <c r="F50" s="3">
        <f t="shared" ref="F50" si="83">AVERAGE(E50:E51)</f>
        <v>0.56000000000000005</v>
      </c>
      <c r="G50" s="4">
        <f t="shared" ref="G50" si="84">_xlfn.STDEV.P(E50:E51)</f>
        <v>9.8000000000000004E-2</v>
      </c>
      <c r="H50" s="5">
        <f t="shared" ref="H50" si="85">G50/F50</f>
        <v>0.17499999999999999</v>
      </c>
      <c r="J50" s="5">
        <f t="shared" ref="J50" si="86">F50/3</f>
        <v>0.18666666666666668</v>
      </c>
    </row>
    <row r="51" spans="4:10" x14ac:dyDescent="0.25">
      <c r="E51" s="1">
        <v>0.46200000000000002</v>
      </c>
    </row>
    <row r="52" spans="4:10" x14ac:dyDescent="0.25">
      <c r="D52" s="2">
        <v>76</v>
      </c>
      <c r="E52" s="1">
        <v>0.71299999999999997</v>
      </c>
      <c r="F52" s="3">
        <f t="shared" ref="F52" si="87">AVERAGE(E52:E53)</f>
        <v>0.72799999999999998</v>
      </c>
      <c r="G52" s="4">
        <f t="shared" ref="G52" si="88">_xlfn.STDEV.P(E52:E53)</f>
        <v>1.5000000000000013E-2</v>
      </c>
      <c r="H52" s="5">
        <f t="shared" ref="H52" si="89">G52/F52</f>
        <v>2.0604395604395625E-2</v>
      </c>
      <c r="J52" s="5">
        <f t="shared" ref="J52" si="90">F52/3</f>
        <v>0.24266666666666667</v>
      </c>
    </row>
    <row r="53" spans="4:10" x14ac:dyDescent="0.25">
      <c r="E53" s="1">
        <v>0.74299999999999999</v>
      </c>
    </row>
    <row r="54" spans="4:10" x14ac:dyDescent="0.25">
      <c r="D54" s="2">
        <v>77</v>
      </c>
      <c r="E54" s="1">
        <v>0.74299999999999999</v>
      </c>
      <c r="F54" s="3">
        <f t="shared" ref="F54" si="91">AVERAGE(E54:E55)</f>
        <v>0.749</v>
      </c>
      <c r="G54" s="4">
        <f t="shared" ref="G54" si="92">_xlfn.STDEV.P(E54:E55)</f>
        <v>6.0000000000000053E-3</v>
      </c>
      <c r="H54" s="5">
        <f t="shared" ref="H54" si="93">G54/F54</f>
        <v>8.0106809078771771E-3</v>
      </c>
      <c r="J54" s="5">
        <f t="shared" ref="J54" si="94">F54/3</f>
        <v>0.24966666666666668</v>
      </c>
    </row>
    <row r="55" spans="4:10" x14ac:dyDescent="0.25">
      <c r="E55" s="1">
        <v>0.755</v>
      </c>
    </row>
    <row r="56" spans="4:10" x14ac:dyDescent="0.25">
      <c r="D56" s="2">
        <v>9</v>
      </c>
      <c r="E56" s="1">
        <v>0.46899999999999997</v>
      </c>
      <c r="F56" s="3">
        <f t="shared" ref="F56" si="95">AVERAGE(E56:E57)</f>
        <v>0.38500000000000001</v>
      </c>
      <c r="G56" s="4">
        <f t="shared" ref="G56" si="96">_xlfn.STDEV.P(E56:E57)</f>
        <v>8.399999999999988E-2</v>
      </c>
      <c r="H56" s="5">
        <f t="shared" ref="H56" si="97">G56/F56</f>
        <v>0.21818181818181787</v>
      </c>
      <c r="J56" s="5">
        <f t="shared" ref="J56" si="98">F56/3</f>
        <v>0.12833333333333333</v>
      </c>
    </row>
    <row r="57" spans="4:10" x14ac:dyDescent="0.25">
      <c r="E57" s="1">
        <v>0.30099999999999999</v>
      </c>
    </row>
    <row r="58" spans="4:10" x14ac:dyDescent="0.25">
      <c r="D58" s="2">
        <v>22</v>
      </c>
      <c r="E58" s="1">
        <v>0.81499999999999995</v>
      </c>
      <c r="F58" s="3">
        <f t="shared" ref="F58" si="99">AVERAGE(E58:E59)</f>
        <v>1.0335000000000001</v>
      </c>
      <c r="G58" s="4">
        <f t="shared" ref="G58" si="100">_xlfn.STDEV.P(E58:E59)</f>
        <v>0.21849999999999947</v>
      </c>
      <c r="H58" s="5">
        <f t="shared" ref="H58" si="101">G58/F58</f>
        <v>0.21141751330430522</v>
      </c>
      <c r="J58" s="5">
        <f t="shared" ref="J58" si="102">F58/3</f>
        <v>0.34450000000000003</v>
      </c>
    </row>
    <row r="59" spans="4:10" x14ac:dyDescent="0.25">
      <c r="E59" s="1">
        <v>1.252</v>
      </c>
    </row>
    <row r="60" spans="4:10" x14ac:dyDescent="0.25">
      <c r="D60" s="2">
        <v>36</v>
      </c>
      <c r="E60" s="1">
        <v>0.66700000000000004</v>
      </c>
      <c r="F60" s="3">
        <f t="shared" ref="F60" si="103">AVERAGE(E60:E61)</f>
        <v>0.52</v>
      </c>
      <c r="G60" s="4">
        <f t="shared" ref="G60" si="104">_xlfn.STDEV.P(E60:E61)</f>
        <v>0.14699999999999996</v>
      </c>
      <c r="H60" s="5">
        <f t="shared" ref="H60" si="105">G60/F60</f>
        <v>0.28269230769230763</v>
      </c>
      <c r="J60" s="5">
        <f t="shared" ref="J60" si="106">F60/3</f>
        <v>0.17333333333333334</v>
      </c>
    </row>
    <row r="61" spans="4:10" x14ac:dyDescent="0.25">
      <c r="E61" s="1">
        <v>0.373</v>
      </c>
    </row>
    <row r="62" spans="4:10" x14ac:dyDescent="0.25">
      <c r="E62" s="1"/>
    </row>
  </sheetData>
  <conditionalFormatting sqref="N10 N22 N34 N46">
    <cfRule type="cellIs" dxfId="6" priority="1" operator="lessThan">
      <formula>0.051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X62"/>
  <sheetViews>
    <sheetView topLeftCell="A7" workbookViewId="0">
      <selection activeCell="W46" sqref="W46:X46"/>
    </sheetView>
  </sheetViews>
  <sheetFormatPr defaultRowHeight="15" x14ac:dyDescent="0.25"/>
  <cols>
    <col min="1" max="16384" width="9.140625" style="2"/>
  </cols>
  <sheetData>
    <row r="2" spans="4:24" ht="30" x14ac:dyDescent="0.25">
      <c r="E2" s="1" t="s">
        <v>1</v>
      </c>
    </row>
    <row r="3" spans="4:24" x14ac:dyDescent="0.25">
      <c r="D3" s="2">
        <v>1</v>
      </c>
      <c r="E3" s="1">
        <v>4.4999999999999998E-2</v>
      </c>
    </row>
    <row r="4" spans="4:24" x14ac:dyDescent="0.25">
      <c r="D4" s="2">
        <v>2</v>
      </c>
      <c r="E4" s="1">
        <v>8.7999999999999995E-2</v>
      </c>
    </row>
    <row r="5" spans="4:24" x14ac:dyDescent="0.25">
      <c r="D5" s="2">
        <v>3</v>
      </c>
      <c r="E5" s="1">
        <v>0.13100000000000001</v>
      </c>
    </row>
    <row r="6" spans="4:24" x14ac:dyDescent="0.25">
      <c r="D6" s="2">
        <v>5.96</v>
      </c>
      <c r="E6" s="1">
        <v>0.25800000000000001</v>
      </c>
    </row>
    <row r="7" spans="4:24" x14ac:dyDescent="0.25">
      <c r="D7" s="2">
        <v>8.8800000000000008</v>
      </c>
      <c r="E7" s="1">
        <v>0.38800000000000001</v>
      </c>
    </row>
    <row r="8" spans="4:24" x14ac:dyDescent="0.25">
      <c r="F8" s="2" t="s">
        <v>6</v>
      </c>
    </row>
    <row r="9" spans="4:24" x14ac:dyDescent="0.25">
      <c r="E9" s="14" t="s">
        <v>0</v>
      </c>
      <c r="F9" s="8" t="s">
        <v>2</v>
      </c>
      <c r="G9" s="9" t="s">
        <v>3</v>
      </c>
      <c r="H9" s="10" t="s">
        <v>4</v>
      </c>
      <c r="J9" s="10" t="s">
        <v>5</v>
      </c>
      <c r="K9" s="8" t="s">
        <v>2</v>
      </c>
      <c r="L9" s="9" t="s">
        <v>3</v>
      </c>
      <c r="M9" s="10" t="s">
        <v>4</v>
      </c>
      <c r="N9" s="11" t="s">
        <v>7</v>
      </c>
      <c r="P9" s="2" t="s">
        <v>8</v>
      </c>
      <c r="Q9" s="2" t="s">
        <v>9</v>
      </c>
      <c r="R9" s="8" t="s">
        <v>2</v>
      </c>
      <c r="S9" s="9" t="s">
        <v>3</v>
      </c>
      <c r="T9" s="10" t="s">
        <v>4</v>
      </c>
      <c r="U9" s="11" t="s">
        <v>7</v>
      </c>
    </row>
    <row r="10" spans="4:24" x14ac:dyDescent="0.25">
      <c r="D10" s="2">
        <v>7</v>
      </c>
      <c r="E10" s="14">
        <v>3.5779999999999998</v>
      </c>
      <c r="F10" s="3">
        <f>AVERAGE(E10:E11)</f>
        <v>3.6319999999999997</v>
      </c>
      <c r="G10" s="4">
        <f>_xlfn.STDEV.P(E10:E11)</f>
        <v>5.4000000000000048E-2</v>
      </c>
      <c r="H10" s="5">
        <f>G10/F10</f>
        <v>1.4867841409691645E-2</v>
      </c>
      <c r="J10" s="5">
        <f>F10/12</f>
        <v>0.30266666666666664</v>
      </c>
      <c r="K10" s="3">
        <f>AVERAGE(J10:J21)</f>
        <v>0.22758333333333328</v>
      </c>
      <c r="L10" s="4">
        <f>_xlfn.STDEV.P(J10:J21)</f>
        <v>6.6948246491848898E-2</v>
      </c>
      <c r="M10" s="5">
        <f>L10/K10</f>
        <v>0.29417025188655693</v>
      </c>
      <c r="N10" s="6">
        <f>TTEST(J$10:J$21,J10:J21,2,2)</f>
        <v>1</v>
      </c>
      <c r="P10" s="2">
        <v>98</v>
      </c>
      <c r="Q10" s="17">
        <f>J10*(1000/P10)</f>
        <v>3.0884353741496597</v>
      </c>
      <c r="R10" s="3">
        <f>AVERAGE(Q10:Q21)</f>
        <v>2.3530689100897413</v>
      </c>
      <c r="S10" s="4">
        <f>_xlfn.STDEV.P(Q10:Q21)</f>
        <v>0.67881126027103611</v>
      </c>
      <c r="T10" s="5">
        <f>S10/R10</f>
        <v>0.28847912501004808</v>
      </c>
      <c r="U10" s="6">
        <f>TTEST(Q$10:Q$21,Q10:Q21,2,2)</f>
        <v>1</v>
      </c>
      <c r="W10" s="5">
        <f>(_xlfn.STDEV.P(Q10:Q21))/SQRT(COUNT(Q10:Q21))</f>
        <v>0.27712353655327088</v>
      </c>
      <c r="X10" s="2">
        <f>COUNT(Q10:Q21)</f>
        <v>6</v>
      </c>
    </row>
    <row r="11" spans="4:24" x14ac:dyDescent="0.25">
      <c r="E11" s="14">
        <v>3.6859999999999999</v>
      </c>
      <c r="I11" s="15"/>
      <c r="N11" s="5"/>
      <c r="U11" s="5"/>
    </row>
    <row r="12" spans="4:24" x14ac:dyDescent="0.25">
      <c r="D12" s="2">
        <v>8</v>
      </c>
      <c r="E12" s="14">
        <v>3.153</v>
      </c>
      <c r="F12" s="3">
        <f t="shared" ref="F12" si="0">AVERAGE(E12:E13)</f>
        <v>2.903</v>
      </c>
      <c r="G12" s="4">
        <f t="shared" ref="G12" si="1">_xlfn.STDEV.P(E12:E13)</f>
        <v>0.25</v>
      </c>
      <c r="H12" s="5">
        <f t="shared" ref="H12" si="2">G12/F12</f>
        <v>8.6117809162934891E-2</v>
      </c>
      <c r="I12" s="15"/>
      <c r="J12" s="5">
        <f t="shared" ref="J12" si="3">F12/12</f>
        <v>0.24191666666666667</v>
      </c>
      <c r="N12" s="5"/>
      <c r="P12" s="2">
        <v>92</v>
      </c>
      <c r="Q12" s="17">
        <f t="shared" ref="Q12" si="4">J12*(1000/P12)</f>
        <v>2.6295289855072466</v>
      </c>
      <c r="U12" s="5"/>
    </row>
    <row r="13" spans="4:24" x14ac:dyDescent="0.25">
      <c r="E13" s="14">
        <v>2.653</v>
      </c>
      <c r="I13" s="15"/>
      <c r="N13" s="5"/>
      <c r="U13" s="5"/>
    </row>
    <row r="14" spans="4:24" x14ac:dyDescent="0.25">
      <c r="D14" s="2">
        <v>9</v>
      </c>
      <c r="E14" s="14">
        <v>1.206</v>
      </c>
      <c r="F14" s="3">
        <f t="shared" ref="F14" si="5">AVERAGE(E14:E15)</f>
        <v>1.1475</v>
      </c>
      <c r="G14" s="4">
        <f t="shared" ref="G14" si="6">_xlfn.STDEV.P(E14:E15)</f>
        <v>5.8499999999999996E-2</v>
      </c>
      <c r="H14" s="5">
        <f t="shared" ref="H14" si="7">G14/F14</f>
        <v>5.0980392156862744E-2</v>
      </c>
      <c r="I14" s="16"/>
      <c r="J14" s="5">
        <f t="shared" ref="J14" si="8">F14/12</f>
        <v>9.5625000000000002E-2</v>
      </c>
      <c r="N14" s="5"/>
      <c r="P14" s="2">
        <v>98</v>
      </c>
      <c r="Q14" s="17">
        <f t="shared" ref="Q14" si="9">J14*(1000/P14)</f>
        <v>0.97576530612244894</v>
      </c>
      <c r="U14" s="5"/>
    </row>
    <row r="15" spans="4:24" x14ac:dyDescent="0.25">
      <c r="E15" s="14">
        <v>1.089</v>
      </c>
      <c r="I15" s="15"/>
      <c r="N15" s="5"/>
      <c r="U15" s="5"/>
    </row>
    <row r="16" spans="4:24" x14ac:dyDescent="0.25">
      <c r="D16" s="2">
        <v>10</v>
      </c>
      <c r="E16" s="14">
        <v>3.0659999999999998</v>
      </c>
      <c r="F16" s="3">
        <f t="shared" ref="F16" si="10">AVERAGE(E16:E17)</f>
        <v>3.2344999999999997</v>
      </c>
      <c r="G16" s="4">
        <f t="shared" ref="G16" si="11">_xlfn.STDEV.P(E16:E17)</f>
        <v>0.16850000000000009</v>
      </c>
      <c r="H16" s="5">
        <f t="shared" ref="H16" si="12">G16/F16</f>
        <v>5.2094605039418797E-2</v>
      </c>
      <c r="I16" s="15"/>
      <c r="J16" s="5">
        <f t="shared" ref="J16" si="13">F16/12</f>
        <v>0.26954166666666662</v>
      </c>
      <c r="N16" s="5"/>
      <c r="P16" s="2">
        <v>104</v>
      </c>
      <c r="Q16" s="17">
        <f t="shared" ref="Q16" si="14">J16*(1000/P16)</f>
        <v>2.5917467948717943</v>
      </c>
      <c r="U16" s="5"/>
    </row>
    <row r="17" spans="4:24" x14ac:dyDescent="0.25">
      <c r="E17" s="14">
        <v>3.403</v>
      </c>
      <c r="I17" s="15"/>
      <c r="N17" s="5"/>
      <c r="U17" s="5"/>
    </row>
    <row r="18" spans="4:24" x14ac:dyDescent="0.25">
      <c r="D18" s="2">
        <v>11</v>
      </c>
      <c r="E18" s="14">
        <v>2.2280000000000002</v>
      </c>
      <c r="F18" s="3">
        <f t="shared" ref="F18" si="15">AVERAGE(E18:E19)</f>
        <v>2.367</v>
      </c>
      <c r="G18" s="4">
        <f t="shared" ref="G18" si="16">_xlfn.STDEV.P(E18:E19)</f>
        <v>0.13899999999999979</v>
      </c>
      <c r="H18" s="5">
        <f t="shared" ref="H18" si="17">G18/F18</f>
        <v>5.8724123362906541E-2</v>
      </c>
      <c r="I18" s="15"/>
      <c r="J18" s="5">
        <f t="shared" ref="J18" si="18">F18/12</f>
        <v>0.19725000000000001</v>
      </c>
      <c r="N18" s="5"/>
      <c r="P18" s="2">
        <v>93.4</v>
      </c>
      <c r="Q18" s="17">
        <f t="shared" ref="Q18" si="19">J18*(1000/P18)</f>
        <v>2.1118843683083512</v>
      </c>
      <c r="U18" s="5"/>
    </row>
    <row r="19" spans="4:24" x14ac:dyDescent="0.25">
      <c r="E19" s="14">
        <v>2.5059999999999998</v>
      </c>
      <c r="I19" s="15"/>
      <c r="N19" s="5"/>
      <c r="U19" s="5"/>
    </row>
    <row r="20" spans="4:24" x14ac:dyDescent="0.25">
      <c r="D20" s="2">
        <v>12</v>
      </c>
      <c r="E20" s="14">
        <v>2.7250000000000001</v>
      </c>
      <c r="F20" s="3">
        <f t="shared" ref="F20" si="20">AVERAGE(E20:E21)</f>
        <v>3.1020000000000003</v>
      </c>
      <c r="G20" s="4">
        <f t="shared" ref="G20" si="21">_xlfn.STDEV.P(E20:E21)</f>
        <v>0.37699999999999845</v>
      </c>
      <c r="H20" s="5">
        <f t="shared" ref="H20" si="22">G20/F20</f>
        <v>0.12153449387491889</v>
      </c>
      <c r="I20" s="15"/>
      <c r="J20" s="5">
        <f t="shared" ref="J20" si="23">F20/12</f>
        <v>0.25850000000000001</v>
      </c>
      <c r="N20" s="5"/>
      <c r="P20" s="2">
        <v>95</v>
      </c>
      <c r="Q20" s="17">
        <f t="shared" ref="Q20" si="24">J20*(1000/P20)</f>
        <v>2.7210526315789476</v>
      </c>
      <c r="U20" s="5"/>
    </row>
    <row r="21" spans="4:24" x14ac:dyDescent="0.25">
      <c r="E21" s="14">
        <v>3.4790000000000001</v>
      </c>
      <c r="I21" s="15"/>
      <c r="N21" s="5"/>
      <c r="U21" s="5"/>
    </row>
    <row r="22" spans="4:24" x14ac:dyDescent="0.25">
      <c r="D22" s="2">
        <v>19</v>
      </c>
      <c r="E22" s="14">
        <v>2.927</v>
      </c>
      <c r="F22" s="3">
        <f t="shared" ref="F22" si="25">AVERAGE(E22:E23)</f>
        <v>3.0024999999999999</v>
      </c>
      <c r="G22" s="4">
        <f t="shared" ref="G22" si="26">_xlfn.STDEV.P(E22:E23)</f>
        <v>7.5499999999999901E-2</v>
      </c>
      <c r="H22" s="5">
        <f t="shared" ref="H22" si="27">G22/F22</f>
        <v>2.5145711906744347E-2</v>
      </c>
      <c r="I22" s="15"/>
      <c r="J22" s="5">
        <f t="shared" ref="J22" si="28">F22/12</f>
        <v>0.25020833333333331</v>
      </c>
      <c r="K22" s="3">
        <f t="shared" ref="K22" si="29">AVERAGE(J22:J33)</f>
        <v>0.22137499999999999</v>
      </c>
      <c r="L22" s="4">
        <f t="shared" ref="L22" si="30">_xlfn.STDEV.P(J22:J33)</f>
        <v>6.2215616898903321E-2</v>
      </c>
      <c r="M22" s="5">
        <f t="shared" ref="M22" si="31">L22/K22</f>
        <v>0.28104174770820251</v>
      </c>
      <c r="N22" s="6">
        <f>TTEST(J$10:J$21,J22:J33,2,2)</f>
        <v>0.88229074386715767</v>
      </c>
      <c r="P22" s="2">
        <v>101</v>
      </c>
      <c r="Q22" s="17">
        <f t="shared" ref="Q22" si="32">J22*(1000/P22)</f>
        <v>2.4773102310231021</v>
      </c>
      <c r="R22" s="3">
        <f t="shared" ref="R22" si="33">AVERAGE(Q22:Q33)</f>
        <v>2.2783120108634054</v>
      </c>
      <c r="S22" s="4">
        <f t="shared" ref="S22" si="34">_xlfn.STDEV.P(Q22:Q33)</f>
        <v>0.64569374572846838</v>
      </c>
      <c r="T22" s="5">
        <f t="shared" ref="T22" si="35">S22/R22</f>
        <v>0.2834088319113815</v>
      </c>
      <c r="U22" s="6">
        <f>TTEST(Q$10:Q$21,Q22:Q33,2,2)</f>
        <v>0.8619501234535536</v>
      </c>
      <c r="W22" s="5">
        <f>(_xlfn.STDEV.P(Q22:Q33))/SQRT(COUNT(Q22:Q33))</f>
        <v>0.26360336785685551</v>
      </c>
      <c r="X22" s="2">
        <f>COUNT(Q22:Q33)</f>
        <v>6</v>
      </c>
    </row>
    <row r="23" spans="4:24" x14ac:dyDescent="0.25">
      <c r="E23" s="14">
        <v>3.0779999999999998</v>
      </c>
      <c r="I23" s="15"/>
      <c r="N23" s="5"/>
      <c r="U23" s="5"/>
    </row>
    <row r="24" spans="4:24" x14ac:dyDescent="0.25">
      <c r="D24" s="2">
        <v>20</v>
      </c>
      <c r="E24" s="14">
        <v>1.5840000000000001</v>
      </c>
      <c r="F24" s="3">
        <f t="shared" ref="F24" si="36">AVERAGE(E24:E25)</f>
        <v>1.556</v>
      </c>
      <c r="G24" s="4">
        <f t="shared" ref="G24" si="37">_xlfn.STDEV.P(E24:E25)</f>
        <v>2.8000000000000025E-2</v>
      </c>
      <c r="H24" s="5">
        <f t="shared" ref="H24" si="38">G24/F24</f>
        <v>1.7994858611825208E-2</v>
      </c>
      <c r="I24" s="15"/>
      <c r="J24" s="5">
        <f t="shared" ref="J24" si="39">F24/12</f>
        <v>0.12966666666666668</v>
      </c>
      <c r="N24" s="5"/>
      <c r="P24" s="2">
        <v>92</v>
      </c>
      <c r="Q24" s="17">
        <f t="shared" ref="Q24" si="40">J24*(1000/P24)</f>
        <v>1.4094202898550727</v>
      </c>
      <c r="U24" s="5"/>
    </row>
    <row r="25" spans="4:24" x14ac:dyDescent="0.25">
      <c r="E25" s="14">
        <v>1.528</v>
      </c>
      <c r="I25" s="15"/>
      <c r="N25" s="5"/>
      <c r="U25" s="5"/>
    </row>
    <row r="26" spans="4:24" x14ac:dyDescent="0.25">
      <c r="D26" s="2">
        <v>21</v>
      </c>
      <c r="E26" s="14">
        <v>3.7240000000000002</v>
      </c>
      <c r="F26" s="3">
        <f t="shared" ref="F26" si="41">AVERAGE(E26:E27)</f>
        <v>3.7805</v>
      </c>
      <c r="G26" s="4">
        <f t="shared" ref="G26" si="42">_xlfn.STDEV.P(E26:E27)</f>
        <v>5.6499999999999995E-2</v>
      </c>
      <c r="H26" s="5">
        <f t="shared" ref="H26" si="43">G26/F26</f>
        <v>1.4945113080280384E-2</v>
      </c>
      <c r="I26" s="15"/>
      <c r="J26" s="5">
        <f t="shared" ref="J26" si="44">F26/12</f>
        <v>0.31504166666666666</v>
      </c>
      <c r="N26" s="5"/>
      <c r="P26" s="2">
        <v>99</v>
      </c>
      <c r="Q26" s="17">
        <f t="shared" ref="Q26" si="45">J26*(1000/P26)</f>
        <v>3.1822390572390571</v>
      </c>
      <c r="U26" s="5"/>
    </row>
    <row r="27" spans="4:24" x14ac:dyDescent="0.25">
      <c r="E27" s="14">
        <v>3.8370000000000002</v>
      </c>
      <c r="I27" s="15"/>
      <c r="N27" s="5"/>
      <c r="U27" s="5"/>
    </row>
    <row r="28" spans="4:24" x14ac:dyDescent="0.25">
      <c r="D28" s="2">
        <v>22</v>
      </c>
      <c r="E28" s="14">
        <v>2.0209999999999999</v>
      </c>
      <c r="F28" s="3">
        <f t="shared" ref="F28" si="46">AVERAGE(E28:E29)</f>
        <v>1.8875</v>
      </c>
      <c r="G28" s="4">
        <f t="shared" ref="G28" si="47">_xlfn.STDEV.P(E28:E29)</f>
        <v>0.13349999999999995</v>
      </c>
      <c r="H28" s="5">
        <f t="shared" ref="H28" si="48">G28/F28</f>
        <v>7.072847682119203E-2</v>
      </c>
      <c r="I28" s="16"/>
      <c r="J28" s="5">
        <f t="shared" ref="J28" si="49">F28/12</f>
        <v>0.15729166666666666</v>
      </c>
      <c r="N28" s="5"/>
      <c r="P28" s="2">
        <v>104</v>
      </c>
      <c r="Q28" s="17">
        <f t="shared" ref="Q28" si="50">J28*(1000/P28)</f>
        <v>1.5124198717948716</v>
      </c>
      <c r="U28" s="5"/>
    </row>
    <row r="29" spans="4:24" x14ac:dyDescent="0.25">
      <c r="E29" s="14">
        <v>1.754</v>
      </c>
      <c r="I29" s="15"/>
      <c r="N29" s="5"/>
      <c r="U29" s="5"/>
    </row>
    <row r="30" spans="4:24" x14ac:dyDescent="0.25">
      <c r="D30" s="2">
        <v>23</v>
      </c>
      <c r="E30" s="14">
        <v>2.5350000000000001</v>
      </c>
      <c r="F30" s="3">
        <f t="shared" ref="F30" si="51">AVERAGE(E30:E31)</f>
        <v>2.6574999999999998</v>
      </c>
      <c r="G30" s="4">
        <f t="shared" ref="G30" si="52">_xlfn.STDEV.P(E30:E31)</f>
        <v>0.12249999999999983</v>
      </c>
      <c r="H30" s="5">
        <f t="shared" ref="H30" si="53">G30/F30</f>
        <v>4.6095954844778866E-2</v>
      </c>
      <c r="I30" s="15"/>
      <c r="J30" s="5">
        <f t="shared" ref="J30" si="54">F30/12</f>
        <v>0.22145833333333331</v>
      </c>
      <c r="N30" s="5"/>
      <c r="P30" s="2">
        <v>98</v>
      </c>
      <c r="Q30" s="17">
        <f t="shared" ref="Q30" si="55">J30*(1000/P30)</f>
        <v>2.2597789115646254</v>
      </c>
      <c r="U30" s="5"/>
    </row>
    <row r="31" spans="4:24" x14ac:dyDescent="0.25">
      <c r="E31" s="14">
        <v>2.78</v>
      </c>
      <c r="I31" s="15"/>
      <c r="N31" s="5"/>
      <c r="U31" s="5"/>
    </row>
    <row r="32" spans="4:24" x14ac:dyDescent="0.25">
      <c r="D32" s="2">
        <v>24</v>
      </c>
      <c r="E32" s="14">
        <v>2.84</v>
      </c>
      <c r="F32" s="3">
        <f t="shared" ref="F32" si="56">AVERAGE(E32:E33)</f>
        <v>3.0549999999999997</v>
      </c>
      <c r="G32" s="4">
        <f t="shared" ref="G32" si="57">_xlfn.STDEV.P(E32:E33)</f>
        <v>0.21500000000000008</v>
      </c>
      <c r="H32" s="5">
        <f t="shared" ref="H32" si="58">G32/F32</f>
        <v>7.0376432078559772E-2</v>
      </c>
      <c r="I32" s="15"/>
      <c r="J32" s="5">
        <f t="shared" ref="J32" si="59">F32/12</f>
        <v>0.25458333333333333</v>
      </c>
      <c r="N32" s="5"/>
      <c r="P32" s="2">
        <v>90</v>
      </c>
      <c r="Q32" s="17">
        <f t="shared" ref="Q32" si="60">J32*(1000/P32)</f>
        <v>2.8287037037037037</v>
      </c>
      <c r="U32" s="5"/>
    </row>
    <row r="33" spans="4:24" x14ac:dyDescent="0.25">
      <c r="E33" s="14">
        <v>3.27</v>
      </c>
      <c r="I33" s="15"/>
      <c r="N33" s="5"/>
      <c r="U33" s="5"/>
    </row>
    <row r="34" spans="4:24" x14ac:dyDescent="0.25">
      <c r="D34" s="2">
        <v>31</v>
      </c>
      <c r="E34" s="14">
        <v>3.4</v>
      </c>
      <c r="F34" s="3">
        <f t="shared" ref="F34" si="61">AVERAGE(E34:E35)</f>
        <v>3.4615</v>
      </c>
      <c r="G34" s="4">
        <f t="shared" ref="G34" si="62">_xlfn.STDEV.P(E34:E35)</f>
        <v>6.150000000000011E-2</v>
      </c>
      <c r="H34" s="5">
        <f t="shared" ref="H34" si="63">G34/F34</f>
        <v>1.7766864076267545E-2</v>
      </c>
      <c r="I34" s="15"/>
      <c r="J34" s="5">
        <f t="shared" ref="J34" si="64">F34/12</f>
        <v>0.28845833333333332</v>
      </c>
      <c r="K34" s="3">
        <f t="shared" ref="K34" si="65">AVERAGE(J34:J45)</f>
        <v>0.24807638888888892</v>
      </c>
      <c r="L34" s="4">
        <f t="shared" ref="L34" si="66">_xlfn.STDEV.P(J34:J45)</f>
        <v>8.4537694367094754E-2</v>
      </c>
      <c r="M34" s="5">
        <f t="shared" ref="M34" si="67">L34/K34</f>
        <v>0.34077283511635764</v>
      </c>
      <c r="N34" s="6">
        <f>TTEST(J$10:J$21,J34:J45,2,2)</f>
        <v>0.67987977825457646</v>
      </c>
      <c r="P34" s="2">
        <v>118</v>
      </c>
      <c r="Q34" s="17">
        <f t="shared" ref="Q34" si="68">J34*(1000/P34)</f>
        <v>2.4445621468926553</v>
      </c>
      <c r="R34" s="3">
        <f t="shared" ref="R34" si="69">AVERAGE(Q34:Q45)</f>
        <v>2.4036735302786165</v>
      </c>
      <c r="S34" s="4">
        <f t="shared" ref="S34" si="70">_xlfn.STDEV.P(Q34:Q45)</f>
        <v>0.79201257936007941</v>
      </c>
      <c r="T34" s="5">
        <f t="shared" ref="T34" si="71">S34/R34</f>
        <v>0.32950089493570911</v>
      </c>
      <c r="U34" s="6">
        <f>TTEST(Q$10:Q$21,Q34:Q45,2,2)</f>
        <v>0.91576127452328815</v>
      </c>
      <c r="W34" s="5">
        <f>(_xlfn.STDEV.P(Q34:Q45))/SQRT(COUNT(Q34:Q45))</f>
        <v>0.32333778154962706</v>
      </c>
      <c r="X34" s="2">
        <f>COUNT(Q34:Q45)</f>
        <v>6</v>
      </c>
    </row>
    <row r="35" spans="4:24" x14ac:dyDescent="0.25">
      <c r="E35" s="14">
        <v>3.5230000000000001</v>
      </c>
      <c r="I35" s="15"/>
      <c r="N35" s="5"/>
      <c r="U35" s="5"/>
    </row>
    <row r="36" spans="4:24" x14ac:dyDescent="0.25">
      <c r="D36" s="2">
        <v>32</v>
      </c>
      <c r="E36" s="14">
        <v>4.4859999999999998</v>
      </c>
      <c r="F36" s="3">
        <f t="shared" ref="F36" si="72">AVERAGE(E36:E37)</f>
        <v>4.3070000000000004</v>
      </c>
      <c r="G36" s="4">
        <f t="shared" ref="G36" si="73">_xlfn.STDEV.P(E36:E37)</f>
        <v>0.17899999999999983</v>
      </c>
      <c r="H36" s="5">
        <f t="shared" ref="H36" si="74">G36/F36</f>
        <v>4.1560250754585512E-2</v>
      </c>
      <c r="I36" s="15"/>
      <c r="J36" s="5">
        <f t="shared" ref="J36" si="75">F36/12</f>
        <v>0.35891666666666672</v>
      </c>
      <c r="N36" s="5"/>
      <c r="P36" s="2">
        <v>103</v>
      </c>
      <c r="Q36" s="17">
        <f t="shared" ref="Q36" si="76">J36*(1000/P36)</f>
        <v>3.4846278317152106</v>
      </c>
      <c r="U36" s="5"/>
    </row>
    <row r="37" spans="4:24" x14ac:dyDescent="0.25">
      <c r="E37" s="14">
        <v>4.1280000000000001</v>
      </c>
      <c r="I37" s="15"/>
      <c r="N37" s="5"/>
      <c r="U37" s="5"/>
    </row>
    <row r="38" spans="4:24" x14ac:dyDescent="0.25">
      <c r="D38" s="2">
        <v>33</v>
      </c>
      <c r="E38" s="14">
        <v>2.0910000000000002</v>
      </c>
      <c r="F38" s="3">
        <f t="shared" ref="F38" si="77">AVERAGE(E38:E39)</f>
        <v>2.21</v>
      </c>
      <c r="G38" s="4">
        <f t="shared" ref="G38" si="78">_xlfn.STDEV.P(E38:E39)</f>
        <v>0.11899999999999999</v>
      </c>
      <c r="H38" s="5">
        <f t="shared" ref="H38" si="79">G38/F38</f>
        <v>5.3846153846153842E-2</v>
      </c>
      <c r="I38" s="15"/>
      <c r="J38" s="5">
        <f t="shared" ref="J38" si="80">F38/12</f>
        <v>0.18416666666666667</v>
      </c>
      <c r="N38" s="5"/>
      <c r="P38" s="2">
        <v>96</v>
      </c>
      <c r="Q38" s="17">
        <f t="shared" ref="Q38" si="81">J38*(1000/P38)</f>
        <v>1.9184027777777777</v>
      </c>
      <c r="U38" s="5"/>
    </row>
    <row r="39" spans="4:24" x14ac:dyDescent="0.25">
      <c r="E39" s="14">
        <v>2.3290000000000002</v>
      </c>
      <c r="I39" s="15"/>
      <c r="N39" s="5"/>
      <c r="U39" s="5"/>
    </row>
    <row r="40" spans="4:24" x14ac:dyDescent="0.25">
      <c r="D40" s="2">
        <v>34</v>
      </c>
      <c r="E40" s="14">
        <v>3.133</v>
      </c>
      <c r="F40" s="3">
        <f t="shared" ref="F40" si="82">AVERAGE(E40:E41)</f>
        <v>3.2450000000000001</v>
      </c>
      <c r="G40" s="4">
        <f t="shared" ref="G40" si="83">_xlfn.STDEV.P(E40:E41)</f>
        <v>0.1120000000000001</v>
      </c>
      <c r="H40" s="5">
        <f t="shared" ref="H40" si="84">G40/F40</f>
        <v>3.4514637904468445E-2</v>
      </c>
      <c r="I40" s="15"/>
      <c r="J40" s="5">
        <f t="shared" ref="J40" si="85">F40/12</f>
        <v>0.27041666666666669</v>
      </c>
      <c r="N40" s="5"/>
      <c r="P40" s="2">
        <v>104</v>
      </c>
      <c r="Q40" s="17">
        <f t="shared" ref="Q40" si="86">J40*(1000/P40)</f>
        <v>2.6001602564102564</v>
      </c>
      <c r="U40" s="5"/>
    </row>
    <row r="41" spans="4:24" x14ac:dyDescent="0.25">
      <c r="E41" s="14">
        <v>3.3570000000000002</v>
      </c>
      <c r="I41" s="15"/>
      <c r="N41" s="5"/>
      <c r="U41" s="5"/>
    </row>
    <row r="42" spans="4:24" x14ac:dyDescent="0.25">
      <c r="D42" s="2">
        <v>35</v>
      </c>
      <c r="E42" s="14">
        <v>3.218</v>
      </c>
      <c r="F42" s="3">
        <f t="shared" ref="F42" si="87">AVERAGE(E42:E43)</f>
        <v>3.4690000000000003</v>
      </c>
      <c r="G42" s="4">
        <f t="shared" ref="G42" si="88">_xlfn.STDEV.P(E42:E43)</f>
        <v>0.25100000000000011</v>
      </c>
      <c r="H42" s="5">
        <f t="shared" ref="H42" si="89">G42/F42</f>
        <v>7.2355145575093718E-2</v>
      </c>
      <c r="I42" s="15"/>
      <c r="J42" s="5">
        <f t="shared" ref="J42" si="90">F42/12</f>
        <v>0.28908333333333336</v>
      </c>
      <c r="N42" s="5"/>
      <c r="P42" s="2">
        <v>97</v>
      </c>
      <c r="Q42" s="17">
        <f t="shared" ref="Q42" si="91">J42*(1000/P42)</f>
        <v>2.9802405498281792</v>
      </c>
      <c r="U42" s="5"/>
    </row>
    <row r="43" spans="4:24" x14ac:dyDescent="0.25">
      <c r="E43" s="14">
        <v>3.72</v>
      </c>
      <c r="I43" s="15"/>
      <c r="N43" s="5"/>
      <c r="U43" s="5"/>
    </row>
    <row r="44" spans="4:24" x14ac:dyDescent="0.25">
      <c r="D44" s="2">
        <v>36</v>
      </c>
      <c r="E44" s="14">
        <v>1.1990000000000001</v>
      </c>
      <c r="F44" s="3">
        <f t="shared" ref="F44" si="92">AVERAGE(E44:E45)</f>
        <v>1.169</v>
      </c>
      <c r="G44" s="4">
        <f t="shared" ref="G44" si="93">_xlfn.STDEV.P(E44:E45)</f>
        <v>3.0000000000000027E-2</v>
      </c>
      <c r="H44" s="5">
        <f t="shared" ref="H44" si="94">G44/F44</f>
        <v>2.5662959794696343E-2</v>
      </c>
      <c r="I44" s="16"/>
      <c r="J44" s="5">
        <f t="shared" ref="J44" si="95">F44/12</f>
        <v>9.7416666666666665E-2</v>
      </c>
      <c r="N44" s="5"/>
      <c r="P44" s="2">
        <v>98</v>
      </c>
      <c r="Q44" s="17">
        <f t="shared" ref="Q44" si="96">J44*(1000/P44)</f>
        <v>0.99404761904761896</v>
      </c>
      <c r="U44" s="5"/>
    </row>
    <row r="45" spans="4:24" x14ac:dyDescent="0.25">
      <c r="E45" s="14">
        <v>1.139</v>
      </c>
      <c r="I45" s="15"/>
      <c r="N45" s="5"/>
      <c r="U45" s="5"/>
    </row>
    <row r="46" spans="4:24" x14ac:dyDescent="0.25">
      <c r="D46" s="2">
        <v>73</v>
      </c>
      <c r="E46" s="14">
        <v>1.728</v>
      </c>
      <c r="F46" s="3">
        <f t="shared" ref="F46" si="97">AVERAGE(E46:E47)</f>
        <v>1.9359999999999999</v>
      </c>
      <c r="G46" s="4">
        <f t="shared" ref="G46" si="98">_xlfn.STDEV.P(E46:E47)</f>
        <v>0.20800000000000046</v>
      </c>
      <c r="H46" s="5">
        <f t="shared" ref="H46" si="99">G46/F46</f>
        <v>0.10743801652892586</v>
      </c>
      <c r="I46" s="15"/>
      <c r="J46" s="5">
        <f t="shared" ref="J46" si="100">F46/12</f>
        <v>0.16133333333333333</v>
      </c>
      <c r="K46" s="3">
        <f>AVERAGE(J46:J54)</f>
        <v>0.20339166666666669</v>
      </c>
      <c r="L46" s="4">
        <f>_xlfn.STDEV.P(J46:J55)</f>
        <v>3.2911303360530768E-2</v>
      </c>
      <c r="M46" s="5">
        <f t="shared" ref="M46" si="101">L46/K46</f>
        <v>0.16181244738245962</v>
      </c>
      <c r="N46" s="6">
        <f>TTEST(J$10:J$21,J46:J55,2,2)</f>
        <v>0.52162606529710653</v>
      </c>
      <c r="P46" s="2">
        <v>93</v>
      </c>
      <c r="Q46" s="17">
        <f t="shared" ref="Q46" si="102">J46*(1000/P46)</f>
        <v>1.7347670250896057</v>
      </c>
      <c r="R46" s="3">
        <f>AVERAGE(Q46:Q54)</f>
        <v>1.8755213214577211</v>
      </c>
      <c r="S46" s="4">
        <f>_xlfn.STDEV.P(Q46:Q55)</f>
        <v>0.1338049911150099</v>
      </c>
      <c r="T46" s="5">
        <f t="shared" ref="T46" si="103">S46/R46</f>
        <v>7.1342825903473045E-2</v>
      </c>
      <c r="U46" s="6">
        <f>TTEST(Q$10:Q$21,Q46:Q55,2,2)</f>
        <v>0.19490728830756018</v>
      </c>
      <c r="W46" s="5">
        <f>(_xlfn.STDEV.P(Q46:Q57))/SQRT(COUNT(Q46:Q57))</f>
        <v>5.9839411172383498E-2</v>
      </c>
      <c r="X46" s="2">
        <f>COUNT(Q46:Q57)</f>
        <v>5</v>
      </c>
    </row>
    <row r="47" spans="4:24" x14ac:dyDescent="0.25">
      <c r="E47" s="14">
        <v>2.1440000000000001</v>
      </c>
      <c r="I47" s="15"/>
    </row>
    <row r="48" spans="4:24" x14ac:dyDescent="0.25">
      <c r="D48" s="2">
        <v>74</v>
      </c>
      <c r="E48" s="14">
        <v>3.0880000000000001</v>
      </c>
      <c r="F48" s="3">
        <f t="shared" ref="F48" si="104">AVERAGE(E48:E49)</f>
        <v>2.9820000000000002</v>
      </c>
      <c r="G48" s="4">
        <f t="shared" ref="G48" si="105">_xlfn.STDEV.P(E48:E49)</f>
        <v>0.10600000000000009</v>
      </c>
      <c r="H48" s="5">
        <f t="shared" ref="H48" si="106">G48/F48</f>
        <v>3.5546613011401773E-2</v>
      </c>
      <c r="I48" s="15"/>
      <c r="J48" s="5">
        <f t="shared" ref="J48" si="107">F48/12</f>
        <v>0.24850000000000003</v>
      </c>
      <c r="P48" s="2">
        <v>118</v>
      </c>
      <c r="Q48" s="17">
        <f t="shared" ref="Q48" si="108">J48*(1000/P48)</f>
        <v>2.1059322033898309</v>
      </c>
    </row>
    <row r="49" spans="4:17" x14ac:dyDescent="0.25">
      <c r="E49" s="14">
        <v>2.8759999999999999</v>
      </c>
      <c r="I49" s="15"/>
    </row>
    <row r="50" spans="4:17" x14ac:dyDescent="0.25">
      <c r="D50" s="2">
        <v>75</v>
      </c>
      <c r="E50" s="14">
        <v>2.1459999999999999</v>
      </c>
      <c r="F50" s="3">
        <f t="shared" ref="F50" si="109">AVERAGE(E50:E51)</f>
        <v>2.0365000000000002</v>
      </c>
      <c r="G50" s="4">
        <f t="shared" ref="G50" si="110">_xlfn.STDEV.P(E50:E51)</f>
        <v>0.10949999999999993</v>
      </c>
      <c r="H50" s="5">
        <f t="shared" ref="H50" si="111">G50/F50</f>
        <v>5.3768720844586261E-2</v>
      </c>
      <c r="I50" s="15"/>
      <c r="J50" s="5">
        <f t="shared" ref="J50" si="112">F50/12</f>
        <v>0.16970833333333335</v>
      </c>
      <c r="P50" s="2">
        <v>97</v>
      </c>
      <c r="Q50" s="17">
        <f t="shared" ref="Q50" si="113">J50*(1000/P50)</f>
        <v>1.7495704467353954</v>
      </c>
    </row>
    <row r="51" spans="4:17" x14ac:dyDescent="0.25">
      <c r="E51" s="14">
        <v>1.927</v>
      </c>
    </row>
    <row r="52" spans="4:17" x14ac:dyDescent="0.25">
      <c r="D52" s="2">
        <v>76</v>
      </c>
      <c r="E52" s="14">
        <v>2.3719999999999999</v>
      </c>
      <c r="F52" s="3">
        <f t="shared" ref="F52" si="114">AVERAGE(E52:E53)</f>
        <v>2.5999999999999996</v>
      </c>
      <c r="G52" s="4">
        <f t="shared" ref="G52" si="115">_xlfn.STDEV.P(E52:E53)</f>
        <v>0.22799999999999998</v>
      </c>
      <c r="H52" s="5">
        <f t="shared" ref="H52" si="116">G52/F52</f>
        <v>8.7692307692307694E-2</v>
      </c>
      <c r="J52" s="5">
        <f t="shared" ref="J52" si="117">F52/12</f>
        <v>0.21666666666666665</v>
      </c>
      <c r="P52" s="2">
        <v>114</v>
      </c>
      <c r="Q52" s="17">
        <f t="shared" ref="Q52" si="118">J52*(1000/P52)</f>
        <v>1.9005847953216375</v>
      </c>
    </row>
    <row r="53" spans="4:17" x14ac:dyDescent="0.25">
      <c r="E53" s="14">
        <v>2.8279999999999998</v>
      </c>
    </row>
    <row r="54" spans="4:17" x14ac:dyDescent="0.25">
      <c r="D54" s="2">
        <v>77</v>
      </c>
      <c r="E54" s="14">
        <v>2.4340000000000002</v>
      </c>
      <c r="F54" s="3">
        <f t="shared" ref="F54" si="119">AVERAGE(E54:E55)</f>
        <v>2.649</v>
      </c>
      <c r="G54" s="4">
        <f t="shared" ref="G54" si="120">_xlfn.STDEV.P(E54:E55)</f>
        <v>0.21499999999999986</v>
      </c>
      <c r="H54" s="5">
        <f t="shared" ref="H54" si="121">G54/F54</f>
        <v>8.1162702906757214E-2</v>
      </c>
      <c r="J54" s="5">
        <f t="shared" ref="J54" si="122">F54/12</f>
        <v>0.22075</v>
      </c>
      <c r="P54" s="2">
        <v>117</v>
      </c>
      <c r="Q54" s="17">
        <f t="shared" ref="Q54" si="123">J54*(1000/P54)</f>
        <v>1.8867521367521367</v>
      </c>
    </row>
    <row r="55" spans="4:17" x14ac:dyDescent="0.25">
      <c r="E55" s="14">
        <v>2.8639999999999999</v>
      </c>
    </row>
    <row r="56" spans="4:17" x14ac:dyDescent="0.25">
      <c r="E56" s="14"/>
      <c r="F56" s="3"/>
      <c r="G56" s="4"/>
      <c r="H56" s="5"/>
      <c r="J56" s="5"/>
    </row>
    <row r="57" spans="4:17" x14ac:dyDescent="0.25">
      <c r="E57" s="14"/>
    </row>
    <row r="58" spans="4:17" x14ac:dyDescent="0.25">
      <c r="E58" s="14"/>
      <c r="F58" s="3"/>
      <c r="G58" s="4"/>
      <c r="H58" s="5"/>
      <c r="J58" s="5"/>
    </row>
    <row r="59" spans="4:17" x14ac:dyDescent="0.25">
      <c r="E59" s="14"/>
    </row>
    <row r="60" spans="4:17" x14ac:dyDescent="0.25">
      <c r="E60" s="14"/>
      <c r="F60" s="3"/>
      <c r="G60" s="4"/>
      <c r="H60" s="5"/>
      <c r="J60" s="5"/>
    </row>
    <row r="61" spans="4:17" x14ac:dyDescent="0.25">
      <c r="E61" s="14"/>
    </row>
    <row r="62" spans="4:17" x14ac:dyDescent="0.25">
      <c r="E62" s="14"/>
    </row>
  </sheetData>
  <conditionalFormatting sqref="N10 N22 N34 N46">
    <cfRule type="cellIs" dxfId="5" priority="2" operator="lessThan">
      <formula>0.051</formula>
    </cfRule>
  </conditionalFormatting>
  <conditionalFormatting sqref="U10 U22 U34 U46">
    <cfRule type="cellIs" dxfId="4" priority="1" operator="lessThan">
      <formula>0.051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8"/>
  <sheetViews>
    <sheetView tabSelected="1" topLeftCell="A7" workbookViewId="0">
      <selection activeCell="N19" sqref="N19:P21"/>
    </sheetView>
  </sheetViews>
  <sheetFormatPr defaultRowHeight="15" x14ac:dyDescent="0.25"/>
  <cols>
    <col min="1" max="16384" width="9.140625" style="2"/>
  </cols>
  <sheetData>
    <row r="1" spans="1:18" x14ac:dyDescent="0.25">
      <c r="A1" s="21" t="s">
        <v>18</v>
      </c>
    </row>
    <row r="2" spans="1:18" x14ac:dyDescent="0.25">
      <c r="A2" s="21" t="s">
        <v>19</v>
      </c>
    </row>
    <row r="3" spans="1:18" x14ac:dyDescent="0.25">
      <c r="E3" s="2" t="s">
        <v>10</v>
      </c>
    </row>
    <row r="4" spans="1:18" ht="30" x14ac:dyDescent="0.25">
      <c r="E4" s="1" t="s">
        <v>1</v>
      </c>
    </row>
    <row r="5" spans="1:18" x14ac:dyDescent="0.25">
      <c r="D5" s="2">
        <v>1</v>
      </c>
      <c r="E5" s="1">
        <v>4.4999999999999998E-2</v>
      </c>
    </row>
    <row r="6" spans="1:18" x14ac:dyDescent="0.25">
      <c r="D6" s="2">
        <v>2</v>
      </c>
      <c r="E6" s="1">
        <v>8.7999999999999995E-2</v>
      </c>
    </row>
    <row r="7" spans="1:18" x14ac:dyDescent="0.25">
      <c r="D7" s="2">
        <v>3</v>
      </c>
      <c r="E7" s="1">
        <v>0.124</v>
      </c>
    </row>
    <row r="8" spans="1:18" x14ac:dyDescent="0.25">
      <c r="D8" s="2">
        <v>5.96</v>
      </c>
      <c r="E8" s="1">
        <v>0.255</v>
      </c>
    </row>
    <row r="9" spans="1:18" x14ac:dyDescent="0.25">
      <c r="D9" s="2">
        <v>8.8800000000000008</v>
      </c>
      <c r="E9" s="1">
        <v>0.39900000000000002</v>
      </c>
    </row>
    <row r="10" spans="1:18" x14ac:dyDescent="0.25">
      <c r="E10" s="1"/>
      <c r="F10" s="2" t="s">
        <v>17</v>
      </c>
      <c r="L10" s="2" t="s">
        <v>16</v>
      </c>
    </row>
    <row r="11" spans="1:18" x14ac:dyDescent="0.25">
      <c r="E11" s="1" t="s">
        <v>0</v>
      </c>
      <c r="F11" s="18" t="s">
        <v>2</v>
      </c>
      <c r="G11" s="19" t="s">
        <v>3</v>
      </c>
      <c r="H11" s="2" t="s">
        <v>4</v>
      </c>
      <c r="I11" s="20" t="s">
        <v>7</v>
      </c>
      <c r="K11" s="2" t="s">
        <v>9</v>
      </c>
      <c r="L11" s="18" t="s">
        <v>2</v>
      </c>
      <c r="M11" s="19" t="s">
        <v>3</v>
      </c>
      <c r="N11" s="2" t="s">
        <v>4</v>
      </c>
      <c r="O11" s="20" t="s">
        <v>7</v>
      </c>
      <c r="Q11" s="2" t="s">
        <v>20</v>
      </c>
      <c r="R11" s="2" t="s">
        <v>21</v>
      </c>
    </row>
    <row r="12" spans="1:18" x14ac:dyDescent="0.25">
      <c r="B12" s="2" t="s">
        <v>12</v>
      </c>
      <c r="C12" s="2" t="s">
        <v>11</v>
      </c>
      <c r="D12" s="2">
        <v>7</v>
      </c>
      <c r="E12" s="1">
        <v>2.3039999999999998</v>
      </c>
      <c r="F12" s="3">
        <f>AVERAGE(E12:E15)</f>
        <v>2.5662500000000001</v>
      </c>
      <c r="G12" s="4">
        <f>_xlfn.STDEV.P(E12:E15)</f>
        <v>0.22619059993730958</v>
      </c>
      <c r="H12" s="5">
        <f>G12/F12</f>
        <v>8.8140516293155211E-2</v>
      </c>
      <c r="I12" s="6">
        <f>TTEST(F$12:F$35,F12:F35,2,2)</f>
        <v>1</v>
      </c>
      <c r="K12" s="5">
        <f>10.5*(F12/3)</f>
        <v>8.9818750000000005</v>
      </c>
      <c r="L12" s="3">
        <f>AVERAGE(K12:K35)</f>
        <v>8.0370208333333313</v>
      </c>
      <c r="M12" s="4">
        <f>_xlfn.STDEV.P(K12:K35)</f>
        <v>1.7652949107618876</v>
      </c>
      <c r="N12" s="5">
        <f>M12/L12</f>
        <v>0.21964543173017217</v>
      </c>
      <c r="O12" s="6">
        <f>TTEST(K$12:K$35,K12:K35,2,2)</f>
        <v>1</v>
      </c>
      <c r="Q12" s="5">
        <f>(_xlfn.STDEV.P(K12:K35))/SQRT(COUNT(K12:K35))</f>
        <v>0.72067862948309824</v>
      </c>
      <c r="R12" s="2">
        <f>COUNT(K12:K35)</f>
        <v>6</v>
      </c>
    </row>
    <row r="13" spans="1:18" x14ac:dyDescent="0.25">
      <c r="E13" s="1">
        <v>2.927</v>
      </c>
    </row>
    <row r="14" spans="1:18" x14ac:dyDescent="0.25">
      <c r="E14" s="1">
        <v>2.496</v>
      </c>
    </row>
    <row r="15" spans="1:18" x14ac:dyDescent="0.25">
      <c r="E15" s="1">
        <v>2.5379999999999998</v>
      </c>
    </row>
    <row r="16" spans="1:18" x14ac:dyDescent="0.25">
      <c r="D16" s="2">
        <v>8</v>
      </c>
      <c r="E16" s="1">
        <v>1.2050000000000001</v>
      </c>
      <c r="F16" s="3">
        <f t="shared" ref="F16" si="0">AVERAGE(E16:E19)</f>
        <v>2.0012499999999998</v>
      </c>
      <c r="G16" s="4">
        <f t="shared" ref="G16" si="1">_xlfn.STDEV.P(E16:E19)</f>
        <v>1.0469224839977416</v>
      </c>
      <c r="H16" s="5">
        <f t="shared" ref="H16" si="2">G16/F16</f>
        <v>0.52313428307195087</v>
      </c>
      <c r="K16" s="5">
        <f t="shared" ref="K16:K47" si="3">10.5*(F16/3)</f>
        <v>7.0043749999999996</v>
      </c>
    </row>
    <row r="17" spans="4:16" x14ac:dyDescent="0.25">
      <c r="E17" s="1">
        <v>1.4219999999999999</v>
      </c>
      <c r="M17" s="2" t="s">
        <v>23</v>
      </c>
    </row>
    <row r="18" spans="4:16" x14ac:dyDescent="0.25">
      <c r="E18" s="1">
        <v>3.8</v>
      </c>
      <c r="N18" s="18" t="s">
        <v>2</v>
      </c>
      <c r="O18" s="22" t="s">
        <v>20</v>
      </c>
      <c r="P18" s="2" t="s">
        <v>21</v>
      </c>
    </row>
    <row r="19" spans="4:16" x14ac:dyDescent="0.25">
      <c r="E19" s="1">
        <v>1.5780000000000001</v>
      </c>
      <c r="M19" s="2" t="s">
        <v>22</v>
      </c>
      <c r="N19" s="3">
        <v>8.0370208333333313</v>
      </c>
      <c r="O19" s="23">
        <v>0.72067862948309824</v>
      </c>
      <c r="P19" s="2">
        <v>6</v>
      </c>
    </row>
    <row r="20" spans="4:16" x14ac:dyDescent="0.25">
      <c r="D20" s="2">
        <v>9</v>
      </c>
      <c r="E20" s="1">
        <v>2.5339999999999998</v>
      </c>
      <c r="F20" s="3">
        <f t="shared" ref="F20" si="4">AVERAGE(E20:E23)</f>
        <v>3.2249999999999996</v>
      </c>
      <c r="G20" s="4">
        <f t="shared" ref="G20" si="5">_xlfn.STDEV.P(E20:E23)</f>
        <v>0.50885459612742279</v>
      </c>
      <c r="H20" s="5">
        <f t="shared" ref="H20" si="6">G20/F20</f>
        <v>0.15778437089222414</v>
      </c>
      <c r="K20" s="5">
        <f t="shared" ref="K20:K51" si="7">10.5*(F20/3)</f>
        <v>11.2875</v>
      </c>
      <c r="M20" s="2" t="s">
        <v>13</v>
      </c>
      <c r="N20" s="3">
        <v>8.6533125000000002</v>
      </c>
      <c r="O20" s="23">
        <v>1.1336975421030455</v>
      </c>
      <c r="P20" s="2">
        <v>6</v>
      </c>
    </row>
    <row r="21" spans="4:16" x14ac:dyDescent="0.25">
      <c r="E21" s="1">
        <v>2.976</v>
      </c>
      <c r="M21" s="2" t="s">
        <v>14</v>
      </c>
      <c r="N21" s="3">
        <v>9.6140624999999993</v>
      </c>
      <c r="O21" s="23">
        <v>0.6215362175676199</v>
      </c>
      <c r="P21" s="2">
        <v>6</v>
      </c>
    </row>
    <row r="22" spans="4:16" x14ac:dyDescent="0.25">
      <c r="E22" s="1">
        <v>3.86</v>
      </c>
    </row>
    <row r="23" spans="4:16" x14ac:dyDescent="0.25">
      <c r="E23" s="1">
        <v>3.53</v>
      </c>
    </row>
    <row r="24" spans="4:16" x14ac:dyDescent="0.25">
      <c r="D24" s="2">
        <v>10</v>
      </c>
      <c r="E24" s="1">
        <v>1.7989999999999999</v>
      </c>
      <c r="F24" s="3">
        <f t="shared" ref="F24" si="8">AVERAGE(E24:E27)</f>
        <v>1.60375</v>
      </c>
      <c r="G24" s="4">
        <f t="shared" ref="G24" si="9">_xlfn.STDEV.P(E24:E27)</f>
        <v>0.33186847922030777</v>
      </c>
      <c r="H24" s="5">
        <f t="shared" ref="H24" si="10">G24/F24</f>
        <v>0.20693280076090897</v>
      </c>
      <c r="K24" s="5">
        <f t="shared" ref="K24:K55" si="11">10.5*(F24/3)</f>
        <v>5.6131249999999993</v>
      </c>
    </row>
    <row r="25" spans="4:16" x14ac:dyDescent="0.25">
      <c r="E25" s="1">
        <v>2.0470000000000002</v>
      </c>
    </row>
    <row r="26" spans="4:16" x14ac:dyDescent="0.25">
      <c r="E26" s="1">
        <v>1.3169999999999999</v>
      </c>
    </row>
    <row r="27" spans="4:16" x14ac:dyDescent="0.25">
      <c r="E27" s="1">
        <v>1.252</v>
      </c>
    </row>
    <row r="28" spans="4:16" x14ac:dyDescent="0.25">
      <c r="D28" s="2">
        <v>11</v>
      </c>
      <c r="E28" s="1">
        <v>1.946</v>
      </c>
      <c r="F28" s="3">
        <f t="shared" ref="F28" si="12">AVERAGE(E28:E31)</f>
        <v>2.1590000000000003</v>
      </c>
      <c r="G28" s="4">
        <f t="shared" ref="G28" si="13">_xlfn.STDEV.P(E28:E31)</f>
        <v>0.18800930828020199</v>
      </c>
      <c r="H28" s="5">
        <f t="shared" ref="H28" si="14">G28/F28</f>
        <v>8.7081662010283445E-2</v>
      </c>
      <c r="K28" s="5">
        <f t="shared" ref="K28:K59" si="15">10.5*(F28/3)</f>
        <v>7.5565000000000015</v>
      </c>
    </row>
    <row r="29" spans="4:16" x14ac:dyDescent="0.25">
      <c r="E29" s="1">
        <v>2.4620000000000002</v>
      </c>
    </row>
    <row r="30" spans="4:16" x14ac:dyDescent="0.25">
      <c r="E30" s="1">
        <v>2.1230000000000002</v>
      </c>
    </row>
    <row r="31" spans="4:16" x14ac:dyDescent="0.25">
      <c r="E31" s="1">
        <v>2.105</v>
      </c>
    </row>
    <row r="32" spans="4:16" x14ac:dyDescent="0.25">
      <c r="D32" s="2">
        <v>12</v>
      </c>
      <c r="E32" s="1">
        <v>2.101</v>
      </c>
      <c r="F32" s="3">
        <f t="shared" ref="F32" si="16">AVERAGE(E32:E35)</f>
        <v>2.2224999999999997</v>
      </c>
      <c r="G32" s="4">
        <f t="shared" ref="G32" si="17">_xlfn.STDEV.P(E32:E35)</f>
        <v>0.10090961302076232</v>
      </c>
      <c r="H32" s="5">
        <f t="shared" ref="H32" si="18">G32/F32</f>
        <v>4.5403650403042665E-2</v>
      </c>
      <c r="K32" s="5">
        <f t="shared" ref="K32:K63" si="19">10.5*(F32/3)</f>
        <v>7.7787499999999987</v>
      </c>
    </row>
    <row r="33" spans="3:18" x14ac:dyDescent="0.25">
      <c r="E33" s="1">
        <v>2.3130000000000002</v>
      </c>
    </row>
    <row r="34" spans="3:18" x14ac:dyDescent="0.25">
      <c r="E34" s="1">
        <v>2.145</v>
      </c>
    </row>
    <row r="35" spans="3:18" x14ac:dyDescent="0.25">
      <c r="E35" s="1">
        <v>2.331</v>
      </c>
    </row>
    <row r="36" spans="3:18" x14ac:dyDescent="0.25">
      <c r="C36" s="2" t="s">
        <v>13</v>
      </c>
      <c r="D36" s="2">
        <v>19</v>
      </c>
      <c r="E36" s="1">
        <v>0.96799999999999997</v>
      </c>
      <c r="F36" s="3">
        <f t="shared" ref="F36" si="20">AVERAGE(E36:E39)</f>
        <v>1.08325</v>
      </c>
      <c r="G36" s="4">
        <f t="shared" ref="G36" si="21">_xlfn.STDEV.P(E36:E39)</f>
        <v>7.35267808352848E-2</v>
      </c>
      <c r="H36" s="5">
        <f t="shared" ref="H36" si="22">G36/F36</f>
        <v>6.787609585532868E-2</v>
      </c>
      <c r="I36" s="6">
        <f t="shared" ref="I36" si="23">TTEST(F$12:F$35,F36:F59,2,2)</f>
        <v>0.684220241106549</v>
      </c>
      <c r="K36" s="5">
        <f t="shared" ref="K36:K67" si="24">10.5*(F36/3)</f>
        <v>3.7913750000000004</v>
      </c>
      <c r="L36" s="3">
        <f t="shared" ref="L36" si="25">AVERAGE(K36:K59)</f>
        <v>8.6533125000000002</v>
      </c>
      <c r="M36" s="4">
        <f t="shared" ref="M36" si="26">_xlfn.STDEV.P(K36:K59)</f>
        <v>2.77698050079991</v>
      </c>
      <c r="N36" s="5">
        <f t="shared" ref="N36" si="27">M36/L36</f>
        <v>0.32091531431459452</v>
      </c>
      <c r="O36" s="6">
        <f t="shared" ref="O36" si="28">TTEST(K$12:K$35,K36:K59,2,2)</f>
        <v>0.684220241106549</v>
      </c>
      <c r="Q36" s="5">
        <f>(_xlfn.STDEV.P(K36:K59))/SQRT(COUNT(K36:K59))</f>
        <v>1.1336975421030455</v>
      </c>
      <c r="R36" s="2">
        <f>COUNT(K36:K59)</f>
        <v>6</v>
      </c>
    </row>
    <row r="37" spans="3:18" x14ac:dyDescent="0.25">
      <c r="E37" s="1">
        <v>1.075</v>
      </c>
    </row>
    <row r="38" spans="3:18" x14ac:dyDescent="0.25">
      <c r="E38" s="1">
        <v>1.163</v>
      </c>
    </row>
    <row r="39" spans="3:18" x14ac:dyDescent="0.25">
      <c r="E39" s="1">
        <v>1.127</v>
      </c>
    </row>
    <row r="40" spans="3:18" x14ac:dyDescent="0.25">
      <c r="D40" s="2">
        <v>20</v>
      </c>
      <c r="E40" s="1">
        <v>2.0649999999999999</v>
      </c>
      <c r="F40" s="3">
        <f t="shared" ref="F40" si="29">AVERAGE(E40:E43)</f>
        <v>2.3955000000000002</v>
      </c>
      <c r="G40" s="4">
        <f t="shared" ref="G40" si="30">_xlfn.STDEV.P(E40:E43)</f>
        <v>0.32400424379936599</v>
      </c>
      <c r="H40" s="5">
        <f t="shared" ref="H40" si="31">G40/F40</f>
        <v>0.13525537207237151</v>
      </c>
      <c r="K40" s="5">
        <f t="shared" ref="K40:K71" si="32">10.5*(F40/3)</f>
        <v>8.3842500000000015</v>
      </c>
    </row>
    <row r="41" spans="3:18" x14ac:dyDescent="0.25">
      <c r="E41" s="1">
        <v>2.181</v>
      </c>
    </row>
    <row r="42" spans="3:18" x14ac:dyDescent="0.25">
      <c r="E42" s="1">
        <v>2.9089999999999998</v>
      </c>
    </row>
    <row r="43" spans="3:18" x14ac:dyDescent="0.25">
      <c r="E43" s="1">
        <v>2.427</v>
      </c>
    </row>
    <row r="44" spans="3:18" x14ac:dyDescent="0.25">
      <c r="D44" s="2">
        <v>21</v>
      </c>
      <c r="E44" s="1">
        <v>2.2170000000000001</v>
      </c>
      <c r="F44" s="3">
        <f t="shared" ref="F44" si="33">AVERAGE(E44:E47)</f>
        <v>2.6862500000000002</v>
      </c>
      <c r="G44" s="4">
        <f t="shared" ref="G44" si="34">_xlfn.STDEV.P(E44:E47)</f>
        <v>0.32594660222189531</v>
      </c>
      <c r="H44" s="5">
        <f t="shared" ref="H44" si="35">G44/F44</f>
        <v>0.12133889333527977</v>
      </c>
      <c r="K44" s="5">
        <f t="shared" ref="K44:K75" si="36">10.5*(F44/3)</f>
        <v>9.4018750000000004</v>
      </c>
    </row>
    <row r="45" spans="3:18" x14ac:dyDescent="0.25">
      <c r="E45" s="1">
        <v>2.6320000000000001</v>
      </c>
    </row>
    <row r="46" spans="3:18" x14ac:dyDescent="0.25">
      <c r="E46" s="1">
        <v>3.1280000000000001</v>
      </c>
    </row>
    <row r="47" spans="3:18" x14ac:dyDescent="0.25">
      <c r="E47" s="1">
        <v>2.7679999999999998</v>
      </c>
    </row>
    <row r="48" spans="3:18" x14ac:dyDescent="0.25">
      <c r="D48" s="2">
        <v>22</v>
      </c>
      <c r="E48" s="1">
        <v>3.99</v>
      </c>
      <c r="F48" s="3">
        <f t="shared" ref="F48" si="37">AVERAGE(E48:E51)</f>
        <v>2.9057499999999998</v>
      </c>
      <c r="G48" s="4">
        <f t="shared" ref="G48" si="38">_xlfn.STDEV.P(E48:E51)</f>
        <v>0.70034754765045226</v>
      </c>
      <c r="H48" s="5">
        <f t="shared" ref="H48" si="39">G48/F48</f>
        <v>0.2410212673665843</v>
      </c>
      <c r="K48" s="5">
        <f t="shared" ref="K48:K92" si="40">10.5*(F48/3)</f>
        <v>10.170124999999999</v>
      </c>
    </row>
    <row r="49" spans="3:18" x14ac:dyDescent="0.25">
      <c r="E49" s="1">
        <v>2.0489999999999999</v>
      </c>
    </row>
    <row r="50" spans="3:18" x14ac:dyDescent="0.25">
      <c r="E50" s="1">
        <v>2.677</v>
      </c>
    </row>
    <row r="51" spans="3:18" x14ac:dyDescent="0.25">
      <c r="E51" s="1">
        <v>2.907</v>
      </c>
    </row>
    <row r="52" spans="3:18" x14ac:dyDescent="0.25">
      <c r="D52" s="2">
        <v>23</v>
      </c>
      <c r="E52" s="1">
        <v>3.63</v>
      </c>
      <c r="F52" s="3">
        <f t="shared" ref="F52" si="41">AVERAGE(E52:E55)</f>
        <v>3.6795</v>
      </c>
      <c r="G52" s="4">
        <f t="shared" ref="G52" si="42">_xlfn.STDEV.P(E52:E55)</f>
        <v>0.44611293413215269</v>
      </c>
      <c r="H52" s="5">
        <f t="shared" ref="H52" si="43">G52/F52</f>
        <v>0.12124281400520524</v>
      </c>
      <c r="K52" s="5">
        <f t="shared" ref="K52:K92" si="44">10.5*(F52/3)</f>
        <v>12.87825</v>
      </c>
    </row>
    <row r="53" spans="3:18" x14ac:dyDescent="0.25">
      <c r="E53" s="1">
        <v>3.8759999999999999</v>
      </c>
    </row>
    <row r="54" spans="3:18" x14ac:dyDescent="0.25">
      <c r="E54" s="1">
        <v>2.996</v>
      </c>
    </row>
    <row r="55" spans="3:18" x14ac:dyDescent="0.25">
      <c r="E55" s="1">
        <v>4.2160000000000002</v>
      </c>
    </row>
    <row r="56" spans="3:18" x14ac:dyDescent="0.25">
      <c r="D56" s="2">
        <v>24</v>
      </c>
      <c r="E56" s="1">
        <v>1.853</v>
      </c>
      <c r="F56" s="3">
        <f t="shared" ref="F56" si="45">AVERAGE(E56:E59)</f>
        <v>2.0840000000000001</v>
      </c>
      <c r="G56" s="4">
        <f t="shared" ref="G56" si="46">_xlfn.STDEV.P(E56:E59)</f>
        <v>0.26559838101916072</v>
      </c>
      <c r="H56" s="5">
        <f t="shared" ref="H56" si="47">G56/F56</f>
        <v>0.12744644002838806</v>
      </c>
      <c r="K56" s="5">
        <f t="shared" ref="K56:K92" si="48">10.5*(F56/3)</f>
        <v>7.2939999999999996</v>
      </c>
    </row>
    <row r="57" spans="3:18" x14ac:dyDescent="0.25">
      <c r="E57" s="1">
        <v>1.9670000000000001</v>
      </c>
    </row>
    <row r="58" spans="3:18" x14ac:dyDescent="0.25">
      <c r="E58" s="1">
        <v>1.98</v>
      </c>
    </row>
    <row r="59" spans="3:18" x14ac:dyDescent="0.25">
      <c r="E59" s="1">
        <v>2.536</v>
      </c>
    </row>
    <row r="60" spans="3:18" x14ac:dyDescent="0.25">
      <c r="C60" s="2" t="s">
        <v>14</v>
      </c>
      <c r="D60" s="2">
        <v>31</v>
      </c>
      <c r="E60" s="1">
        <v>3.4159999999999999</v>
      </c>
      <c r="F60" s="3">
        <f t="shared" ref="F60" si="49">AVERAGE(E60:E63)</f>
        <v>3.2854999999999999</v>
      </c>
      <c r="G60" s="4">
        <f t="shared" ref="G60" si="50">_xlfn.STDEV.P(E60:E63)</f>
        <v>0.27909899677354616</v>
      </c>
      <c r="H60" s="5">
        <f t="shared" ref="H60" si="51">G60/F60</f>
        <v>8.4948713064539993E-2</v>
      </c>
      <c r="I60" s="6">
        <f t="shared" ref="I60" si="52">TTEST(F$12:F$35,F60:F83,2,2)</f>
        <v>0.16128806715855426</v>
      </c>
      <c r="K60" s="5">
        <f t="shared" ref="K60:K92" si="53">10.5*(F60/3)</f>
        <v>11.49925</v>
      </c>
      <c r="L60" s="3">
        <f t="shared" ref="L60" si="54">AVERAGE(K60:K83)</f>
        <v>9.6140624999999993</v>
      </c>
      <c r="M60" s="4">
        <f t="shared" ref="M60" si="55">_xlfn.STDEV.P(K60:K83)</f>
        <v>1.5224465897001385</v>
      </c>
      <c r="N60" s="5">
        <f t="shared" ref="N60" si="56">M60/L60</f>
        <v>0.1583562193089694</v>
      </c>
      <c r="O60" s="6">
        <f t="shared" ref="O60" si="57">TTEST(K$12:K$35,K60:K83,2,2)</f>
        <v>0.16128806715855348</v>
      </c>
      <c r="Q60" s="5">
        <f>(_xlfn.STDEV.P(K60:K83))/SQRT(COUNT(K60:K83))</f>
        <v>0.6215362175676199</v>
      </c>
      <c r="R60" s="2">
        <f>COUNT(K60:K83)</f>
        <v>6</v>
      </c>
    </row>
    <row r="61" spans="3:18" x14ac:dyDescent="0.25">
      <c r="E61" s="1">
        <v>2.907</v>
      </c>
    </row>
    <row r="62" spans="3:18" x14ac:dyDescent="0.25">
      <c r="E62" s="1">
        <v>3.6549999999999998</v>
      </c>
    </row>
    <row r="63" spans="3:18" x14ac:dyDescent="0.25">
      <c r="E63" s="1">
        <v>3.1640000000000001</v>
      </c>
    </row>
    <row r="64" spans="3:18" x14ac:dyDescent="0.25">
      <c r="D64" s="2">
        <v>32</v>
      </c>
      <c r="E64" s="1">
        <v>2.5379999999999998</v>
      </c>
      <c r="F64" s="3">
        <f t="shared" ref="F64" si="58">AVERAGE(E64:E67)</f>
        <v>2.8167499999999999</v>
      </c>
      <c r="G64" s="4">
        <f t="shared" ref="G64" si="59">_xlfn.STDEV.P(E64:E67)</f>
        <v>0.17491908843805479</v>
      </c>
      <c r="H64" s="5">
        <f t="shared" ref="H64" si="60">G64/F64</f>
        <v>6.2099614249775378E-2</v>
      </c>
      <c r="K64" s="5">
        <f t="shared" ref="K64:K92" si="61">10.5*(F64/3)</f>
        <v>9.858625</v>
      </c>
    </row>
    <row r="65" spans="4:11" x14ac:dyDescent="0.25">
      <c r="E65" s="1">
        <v>2.806</v>
      </c>
    </row>
    <row r="66" spans="4:11" x14ac:dyDescent="0.25">
      <c r="E66" s="1">
        <v>2.9980000000000002</v>
      </c>
    </row>
    <row r="67" spans="4:11" x14ac:dyDescent="0.25">
      <c r="E67" s="1">
        <v>2.9249999999999998</v>
      </c>
    </row>
    <row r="68" spans="4:11" x14ac:dyDescent="0.25">
      <c r="D68" s="2">
        <v>33</v>
      </c>
      <c r="E68" s="1">
        <v>2.371</v>
      </c>
      <c r="F68" s="3">
        <f t="shared" ref="F68" si="62">AVERAGE(E68:E71)</f>
        <v>2.6165000000000003</v>
      </c>
      <c r="G68" s="4">
        <f t="shared" ref="G68" si="63">_xlfn.STDEV.P(E68:E71)</f>
        <v>0.20228383524147453</v>
      </c>
      <c r="H68" s="5">
        <f t="shared" ref="H68" si="64">G68/F68</f>
        <v>7.731084855397459E-2</v>
      </c>
      <c r="K68" s="5">
        <f t="shared" ref="K68:K92" si="65">10.5*(F68/3)</f>
        <v>9.1577500000000001</v>
      </c>
    </row>
    <row r="69" spans="4:11" x14ac:dyDescent="0.25">
      <c r="E69" s="1">
        <v>2.8530000000000002</v>
      </c>
    </row>
    <row r="70" spans="4:11" x14ac:dyDescent="0.25">
      <c r="E70" s="1">
        <v>2.4670000000000001</v>
      </c>
    </row>
    <row r="71" spans="4:11" x14ac:dyDescent="0.25">
      <c r="E71" s="1">
        <v>2.7749999999999999</v>
      </c>
    </row>
    <row r="72" spans="4:11" x14ac:dyDescent="0.25">
      <c r="D72" s="2">
        <v>34</v>
      </c>
      <c r="E72" s="1">
        <v>2.9</v>
      </c>
      <c r="F72" s="3">
        <f t="shared" ref="F72" si="66">AVERAGE(E72:E75)</f>
        <v>3.0954999999999999</v>
      </c>
      <c r="G72" s="4">
        <f t="shared" ref="G72" si="67">_xlfn.STDEV.P(E72:E75)</f>
        <v>0.22309807260485245</v>
      </c>
      <c r="H72" s="5">
        <f t="shared" ref="H72" si="68">G72/F72</f>
        <v>7.2071740463528502E-2</v>
      </c>
      <c r="K72" s="5">
        <f t="shared" ref="K72:K92" si="69">10.5*(F72/3)</f>
        <v>10.834250000000001</v>
      </c>
    </row>
    <row r="73" spans="4:11" x14ac:dyDescent="0.25">
      <c r="E73" s="1">
        <v>3.456</v>
      </c>
    </row>
    <row r="74" spans="4:11" x14ac:dyDescent="0.25">
      <c r="E74" s="1">
        <v>2.92</v>
      </c>
    </row>
    <row r="75" spans="4:11" x14ac:dyDescent="0.25">
      <c r="E75" s="1">
        <v>3.1059999999999999</v>
      </c>
    </row>
    <row r="76" spans="4:11" x14ac:dyDescent="0.25">
      <c r="D76" s="2">
        <v>35</v>
      </c>
      <c r="E76" s="1">
        <v>2.742</v>
      </c>
      <c r="F76" s="3">
        <f t="shared" ref="F76" si="70">AVERAGE(E76:E79)</f>
        <v>2.7577500000000001</v>
      </c>
      <c r="G76" s="4">
        <f t="shared" ref="G76" si="71">_xlfn.STDEV.P(E76:E79)</f>
        <v>0.33868670995478906</v>
      </c>
      <c r="H76" s="5">
        <f t="shared" ref="H76" si="72">G76/F76</f>
        <v>0.12281269511550685</v>
      </c>
      <c r="K76" s="5">
        <f t="shared" ref="K76:K92" si="73">10.5*(F76/3)</f>
        <v>9.6521249999999998</v>
      </c>
    </row>
    <row r="77" spans="4:11" x14ac:dyDescent="0.25">
      <c r="E77" s="1">
        <v>3.2909999999999999</v>
      </c>
    </row>
    <row r="78" spans="4:11" x14ac:dyDescent="0.25">
      <c r="E78" s="1">
        <v>2.3570000000000002</v>
      </c>
    </row>
    <row r="79" spans="4:11" x14ac:dyDescent="0.25">
      <c r="E79" s="1">
        <v>2.641</v>
      </c>
    </row>
    <row r="80" spans="4:11" x14ac:dyDescent="0.25">
      <c r="D80" s="2">
        <v>36</v>
      </c>
      <c r="E80" s="1">
        <v>1.976</v>
      </c>
      <c r="F80" s="3">
        <f t="shared" ref="F80" si="74">AVERAGE(E80:E83)</f>
        <v>1.9092500000000001</v>
      </c>
      <c r="G80" s="4">
        <f t="shared" ref="G80" si="75">_xlfn.STDEV.P(E80:E83)</f>
        <v>0.17387118076323063</v>
      </c>
      <c r="H80" s="5">
        <f t="shared" ref="H80" si="76">G80/F80</f>
        <v>9.1067791417169378E-2</v>
      </c>
      <c r="K80" s="5">
        <f t="shared" ref="K80:K92" si="77">10.5*(F80/3)</f>
        <v>6.6823750000000004</v>
      </c>
    </row>
    <row r="81" spans="3:15" x14ac:dyDescent="0.25">
      <c r="E81" s="1">
        <v>1.629</v>
      </c>
    </row>
    <row r="82" spans="3:15" x14ac:dyDescent="0.25">
      <c r="E82" s="1">
        <v>1.929</v>
      </c>
    </row>
    <row r="83" spans="3:15" x14ac:dyDescent="0.25">
      <c r="E83" s="1">
        <v>2.1030000000000002</v>
      </c>
    </row>
    <row r="84" spans="3:15" x14ac:dyDescent="0.25">
      <c r="C84" s="2" t="s">
        <v>15</v>
      </c>
      <c r="D84" s="2">
        <v>73</v>
      </c>
      <c r="E84" s="1">
        <v>1.8819999999999999</v>
      </c>
      <c r="F84" s="3">
        <f t="shared" ref="F84" si="78">AVERAGE(E84:E87)</f>
        <v>1.984</v>
      </c>
      <c r="G84" s="4">
        <f t="shared" ref="G84" si="79">_xlfn.STDEV.P(E84:E87)</f>
        <v>0.10388214476030044</v>
      </c>
      <c r="H84" s="5">
        <f t="shared" ref="H84" si="80">G84/F84</f>
        <v>5.2359951996119175E-2</v>
      </c>
      <c r="I84" s="6">
        <f>TTEST(F$12:F$35,F84:F95,2,2)</f>
        <v>0.58652908247879809</v>
      </c>
      <c r="K84" s="5">
        <f t="shared" ref="K84:K92" si="81">10.5*(F84/3)</f>
        <v>6.944</v>
      </c>
      <c r="L84" s="3">
        <f t="shared" ref="L84" si="82">AVERAGE(K84:K107)</f>
        <v>7.3018749999999999</v>
      </c>
      <c r="M84" s="4">
        <f t="shared" ref="M84" si="83">_xlfn.STDEV.P(K84:K107)</f>
        <v>1.2374741958589115</v>
      </c>
      <c r="N84" s="5">
        <f t="shared" ref="N84" si="84">M84/L84</f>
        <v>0.16947348398307441</v>
      </c>
      <c r="O84" s="6">
        <f t="shared" ref="O84" si="85">TTEST(K$12:K$35,K84:K107,2,2)</f>
        <v>0.58652908247879987</v>
      </c>
    </row>
    <row r="85" spans="3:15" x14ac:dyDescent="0.25">
      <c r="E85" s="1">
        <v>1.891</v>
      </c>
    </row>
    <row r="86" spans="3:15" x14ac:dyDescent="0.25">
      <c r="E86" s="1">
        <v>2.0310000000000001</v>
      </c>
    </row>
    <row r="87" spans="3:15" x14ac:dyDescent="0.25">
      <c r="E87" s="1">
        <v>2.1320000000000001</v>
      </c>
    </row>
    <row r="88" spans="3:15" x14ac:dyDescent="0.25">
      <c r="D88" s="2">
        <v>74</v>
      </c>
      <c r="E88" s="1">
        <v>1.649</v>
      </c>
      <c r="F88" s="3">
        <f t="shared" ref="F88" si="86">AVERAGE(E88:E91)</f>
        <v>1.7135</v>
      </c>
      <c r="G88" s="4">
        <f t="shared" ref="G88" si="87">_xlfn.STDEV.P(E88:E91)</f>
        <v>9.4974996709660406E-2</v>
      </c>
      <c r="H88" s="5">
        <f t="shared" ref="H88" si="88">G88/F88</f>
        <v>5.5427485678237763E-2</v>
      </c>
      <c r="K88" s="5">
        <f t="shared" ref="K88:K92" si="89">10.5*(F88/3)</f>
        <v>5.9972500000000002</v>
      </c>
    </row>
    <row r="89" spans="3:15" x14ac:dyDescent="0.25">
      <c r="E89" s="1">
        <v>1.877</v>
      </c>
    </row>
    <row r="90" spans="3:15" x14ac:dyDescent="0.25">
      <c r="E90" s="1">
        <v>1.6759999999999999</v>
      </c>
    </row>
    <row r="91" spans="3:15" x14ac:dyDescent="0.25">
      <c r="E91" s="1">
        <v>1.6519999999999999</v>
      </c>
    </row>
    <row r="92" spans="3:15" x14ac:dyDescent="0.25">
      <c r="D92" s="2">
        <v>75</v>
      </c>
      <c r="E92" s="1">
        <v>2.4329999999999998</v>
      </c>
      <c r="F92" s="3">
        <f t="shared" ref="F92" si="90">AVERAGE(E92:E95)</f>
        <v>2.5612499999999998</v>
      </c>
      <c r="G92" s="4">
        <f t="shared" ref="G92" si="91">_xlfn.STDEV.P(E92:E95)</f>
        <v>9.8844258811526364E-2</v>
      </c>
      <c r="H92" s="5">
        <f t="shared" ref="H92" si="92">G92/F92</f>
        <v>3.8592194753158171E-2</v>
      </c>
      <c r="K92" s="5">
        <f t="shared" ref="K92" si="93">10.5*(F92/3)</f>
        <v>8.9643749999999986</v>
      </c>
    </row>
    <row r="93" spans="3:15" x14ac:dyDescent="0.25">
      <c r="E93" s="1">
        <v>2.6989999999999998</v>
      </c>
    </row>
    <row r="94" spans="3:15" x14ac:dyDescent="0.25">
      <c r="E94" s="1">
        <v>2.5139999999999998</v>
      </c>
    </row>
    <row r="95" spans="3:15" x14ac:dyDescent="0.25">
      <c r="E95" s="1">
        <v>2.5990000000000002</v>
      </c>
    </row>
    <row r="96" spans="3:15" x14ac:dyDescent="0.25">
      <c r="E96" s="1"/>
    </row>
    <row r="99" spans="3:18" ht="30" x14ac:dyDescent="0.25">
      <c r="E99" s="1" t="s">
        <v>1</v>
      </c>
    </row>
    <row r="100" spans="3:18" x14ac:dyDescent="0.25">
      <c r="E100" s="1">
        <v>4.4999999999999998E-2</v>
      </c>
    </row>
    <row r="101" spans="3:18" x14ac:dyDescent="0.25">
      <c r="E101" s="1">
        <v>8.8999999999999996E-2</v>
      </c>
    </row>
    <row r="102" spans="3:18" x14ac:dyDescent="0.25">
      <c r="E102" s="1">
        <v>0.13100000000000001</v>
      </c>
    </row>
    <row r="103" spans="3:18" x14ac:dyDescent="0.25">
      <c r="E103" s="1">
        <v>0.26200000000000001</v>
      </c>
    </row>
    <row r="104" spans="3:18" x14ac:dyDescent="0.25">
      <c r="E104" s="1">
        <v>0.39100000000000001</v>
      </c>
    </row>
    <row r="105" spans="3:18" x14ac:dyDescent="0.25">
      <c r="E105" s="1"/>
    </row>
    <row r="107" spans="3:18" x14ac:dyDescent="0.25">
      <c r="E107" s="1" t="s">
        <v>0</v>
      </c>
    </row>
    <row r="108" spans="3:18" x14ac:dyDescent="0.25">
      <c r="C108" s="2" t="s">
        <v>15</v>
      </c>
      <c r="D108" s="2">
        <v>73</v>
      </c>
      <c r="E108" s="1">
        <v>2.8759999999999999</v>
      </c>
      <c r="F108" s="3">
        <f t="shared" ref="F108" si="94">AVERAGE(E108:E111)</f>
        <v>2.19225</v>
      </c>
      <c r="G108" s="4">
        <f t="shared" ref="G108" si="95">_xlfn.STDEV.P(E108:E111)</f>
        <v>0.40345159251141782</v>
      </c>
      <c r="H108" s="5">
        <f t="shared" ref="H108" si="96">G108/F108</f>
        <v>0.1840353940068048</v>
      </c>
      <c r="I108" s="6">
        <f>TTEST(F$12:F$35,F108:F127,2,2)</f>
        <v>0.83969868361298472</v>
      </c>
      <c r="K108" s="5">
        <f t="shared" ref="K108" si="97">10*(F108/3)</f>
        <v>7.3075000000000001</v>
      </c>
      <c r="L108" s="3">
        <f>AVERAGE(K108:K131)</f>
        <v>7.8569999999999993</v>
      </c>
      <c r="M108" s="4">
        <f>_xlfn.STDEV.P(K108:K131)</f>
        <v>1.1227126871011119</v>
      </c>
      <c r="N108" s="5">
        <f>M108/L108</f>
        <v>0.14289330369111775</v>
      </c>
      <c r="O108" s="6">
        <f>TTEST(K$12:K$35,K108:K131,2,2)</f>
        <v>0.86237773644838356</v>
      </c>
      <c r="Q108" s="5">
        <f>(_xlfn.STDEV.P(K108:K131))/SQRT(COUNT(K108:K131))</f>
        <v>0.50209237751190749</v>
      </c>
      <c r="R108" s="2">
        <f>COUNT(K108:K131)</f>
        <v>5</v>
      </c>
    </row>
    <row r="109" spans="3:18" x14ac:dyDescent="0.25">
      <c r="E109" s="1">
        <v>1.8640000000000001</v>
      </c>
    </row>
    <row r="110" spans="3:18" x14ac:dyDescent="0.25">
      <c r="E110" s="1">
        <v>1.9350000000000001</v>
      </c>
    </row>
    <row r="111" spans="3:18" x14ac:dyDescent="0.25">
      <c r="E111" s="1">
        <v>2.0939999999999999</v>
      </c>
    </row>
    <row r="112" spans="3:18" x14ac:dyDescent="0.25">
      <c r="D112" s="2">
        <v>74</v>
      </c>
      <c r="E112" s="1">
        <v>2.1190000000000002</v>
      </c>
      <c r="F112" s="3">
        <f t="shared" ref="F112:F124" si="98">AVERAGE(E112:E115)</f>
        <v>1.94025</v>
      </c>
      <c r="G112" s="4">
        <f t="shared" ref="G112" si="99">_xlfn.STDEV.P(E112:E115)</f>
        <v>0.20295735389485156</v>
      </c>
      <c r="H112" s="5">
        <f t="shared" ref="H112" si="100">G112/F112</f>
        <v>0.10460371286939908</v>
      </c>
      <c r="K112" s="5">
        <f t="shared" ref="K112:K120" si="101">10*(F112/3)</f>
        <v>6.4675000000000002</v>
      </c>
    </row>
    <row r="113" spans="4:11" x14ac:dyDescent="0.25">
      <c r="E113" s="1">
        <v>1.839</v>
      </c>
    </row>
    <row r="114" spans="4:11" x14ac:dyDescent="0.25">
      <c r="E114" s="1">
        <v>1.657</v>
      </c>
    </row>
    <row r="115" spans="4:11" x14ac:dyDescent="0.25">
      <c r="E115" s="1">
        <v>2.1459999999999999</v>
      </c>
    </row>
    <row r="116" spans="4:11" x14ac:dyDescent="0.25">
      <c r="D116" s="2">
        <v>75</v>
      </c>
      <c r="E116" s="1">
        <v>2.399</v>
      </c>
      <c r="F116" s="3">
        <f t="shared" si="98"/>
        <v>2.6179999999999999</v>
      </c>
      <c r="G116" s="4">
        <f t="shared" ref="G116" si="102">_xlfn.STDEV.P(E116:E119)</f>
        <v>0.16290027624285974</v>
      </c>
      <c r="H116" s="5">
        <f t="shared" ref="H116" si="103">G116/F116</f>
        <v>6.2223176563353612E-2</v>
      </c>
      <c r="K116" s="5">
        <f t="shared" si="101"/>
        <v>8.7266666666666666</v>
      </c>
    </row>
    <row r="117" spans="4:11" x14ac:dyDescent="0.25">
      <c r="E117" s="1">
        <v>2.621</v>
      </c>
    </row>
    <row r="118" spans="4:11" x14ac:dyDescent="0.25">
      <c r="E118" s="1">
        <v>2.5939999999999999</v>
      </c>
    </row>
    <row r="119" spans="4:11" x14ac:dyDescent="0.25">
      <c r="E119" s="1">
        <v>2.8580000000000001</v>
      </c>
    </row>
    <row r="120" spans="4:11" x14ac:dyDescent="0.25">
      <c r="D120" s="2">
        <v>76</v>
      </c>
      <c r="E120" s="1">
        <v>1.994</v>
      </c>
      <c r="F120" s="3">
        <f t="shared" si="98"/>
        <v>2.1662499999999998</v>
      </c>
      <c r="G120" s="4">
        <f t="shared" ref="G120" si="104">_xlfn.STDEV.P(E120:E123)</f>
        <v>0.14210977271109818</v>
      </c>
      <c r="H120" s="5">
        <f t="shared" ref="H120" si="105">G120/F120</f>
        <v>6.5601741586196513E-2</v>
      </c>
      <c r="K120" s="5">
        <f t="shared" si="101"/>
        <v>7.2208333333333332</v>
      </c>
    </row>
    <row r="121" spans="4:11" x14ac:dyDescent="0.25">
      <c r="E121" s="1">
        <v>2.3849999999999998</v>
      </c>
    </row>
    <row r="122" spans="4:11" x14ac:dyDescent="0.25">
      <c r="E122" s="1">
        <v>2.11</v>
      </c>
    </row>
    <row r="123" spans="4:11" x14ac:dyDescent="0.25">
      <c r="E123" s="1">
        <v>2.1760000000000002</v>
      </c>
    </row>
    <row r="124" spans="4:11" x14ac:dyDescent="0.25">
      <c r="D124" s="2">
        <v>77</v>
      </c>
      <c r="E124" s="1">
        <v>2.3780000000000001</v>
      </c>
      <c r="F124" s="3">
        <f t="shared" si="98"/>
        <v>2.8687499999999999</v>
      </c>
      <c r="G124" s="4">
        <f t="shared" ref="G124" si="106">_xlfn.STDEV.P(E124:E127)</f>
        <v>0.39207867514059153</v>
      </c>
      <c r="H124" s="5">
        <f t="shared" ref="H124" si="107">G124/F124</f>
        <v>0.13667230505990119</v>
      </c>
      <c r="K124" s="5">
        <f t="shared" ref="K124" si="108">10*(F124/3)</f>
        <v>9.5625</v>
      </c>
    </row>
    <row r="125" spans="4:11" x14ac:dyDescent="0.25">
      <c r="E125" s="1">
        <v>3.34</v>
      </c>
    </row>
    <row r="126" spans="4:11" x14ac:dyDescent="0.25">
      <c r="E126" s="1">
        <v>3.1539999999999999</v>
      </c>
    </row>
    <row r="127" spans="4:11" x14ac:dyDescent="0.25">
      <c r="E127" s="1">
        <v>2.6030000000000002</v>
      </c>
    </row>
    <row r="128" spans="4:11" x14ac:dyDescent="0.25">
      <c r="E128" s="1"/>
    </row>
  </sheetData>
  <conditionalFormatting sqref="I12 I36 I60 I84">
    <cfRule type="cellIs" dxfId="3" priority="7" operator="lessThan">
      <formula>0.051</formula>
    </cfRule>
  </conditionalFormatting>
  <conditionalFormatting sqref="I108">
    <cfRule type="cellIs" dxfId="2" priority="6" operator="lessThan">
      <formula>0.051</formula>
    </cfRule>
  </conditionalFormatting>
  <conditionalFormatting sqref="O12 O36 O60 O84">
    <cfRule type="cellIs" dxfId="1" priority="5" operator="lessThan">
      <formula>0.051</formula>
    </cfRule>
  </conditionalFormatting>
  <conditionalFormatting sqref="O108">
    <cfRule type="cellIs" dxfId="0" priority="4" operator="lessThan">
      <formula>0.051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NP-40_6ul</vt:lpstr>
      <vt:lpstr>NP-40_24ul</vt:lpstr>
      <vt:lpstr>BD_6ul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Ford</dc:creator>
  <cp:lastModifiedBy>Brian Ford</cp:lastModifiedBy>
  <dcterms:created xsi:type="dcterms:W3CDTF">2019-03-06T11:56:08Z</dcterms:created>
  <dcterms:modified xsi:type="dcterms:W3CDTF">2019-03-14T17:43:52Z</dcterms:modified>
</cp:coreProperties>
</file>