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M:\Manuscripts\HepaticAdaptation\Figure5-Week4-8\"/>
    </mc:Choice>
  </mc:AlternateContent>
  <bookViews>
    <workbookView xWindow="0" yWindow="0" windowWidth="21375" windowHeight="13500" activeTab="1"/>
  </bookViews>
  <sheets>
    <sheet name="RawData" sheetId="2" r:id="rId1"/>
    <sheet name="TriglyceridesSummary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195" i="1" l="1"/>
  <c r="N195" i="1"/>
  <c r="M195" i="1"/>
  <c r="O194" i="1"/>
  <c r="N194" i="1"/>
  <c r="M194" i="1"/>
  <c r="O192" i="1"/>
  <c r="N192" i="1"/>
  <c r="M192" i="1"/>
  <c r="O174" i="1"/>
  <c r="N174" i="1"/>
  <c r="M174" i="1"/>
  <c r="O173" i="1"/>
  <c r="N173" i="1"/>
  <c r="M173" i="1"/>
  <c r="O172" i="1"/>
  <c r="N172" i="1"/>
  <c r="M172" i="1"/>
  <c r="O171" i="1"/>
  <c r="N171" i="1"/>
  <c r="M171" i="1"/>
  <c r="O170" i="1"/>
  <c r="N170" i="1"/>
  <c r="M170" i="1"/>
  <c r="O169" i="1"/>
  <c r="N169" i="1"/>
  <c r="M169" i="1"/>
  <c r="O168" i="1"/>
  <c r="N168" i="1"/>
  <c r="M168" i="1"/>
  <c r="M144" i="1"/>
  <c r="O150" i="1"/>
  <c r="N150" i="1"/>
  <c r="M150" i="1"/>
  <c r="O149" i="1"/>
  <c r="N149" i="1"/>
  <c r="M149" i="1"/>
  <c r="O148" i="1"/>
  <c r="N148" i="1"/>
  <c r="M148" i="1"/>
  <c r="O147" i="1"/>
  <c r="N147" i="1"/>
  <c r="M147" i="1"/>
  <c r="O146" i="1"/>
  <c r="N146" i="1"/>
  <c r="M146" i="1"/>
  <c r="O145" i="1"/>
  <c r="N145" i="1"/>
  <c r="M145" i="1"/>
  <c r="O144" i="1"/>
  <c r="N144" i="1"/>
  <c r="O126" i="1"/>
  <c r="O125" i="1"/>
  <c r="O124" i="1"/>
  <c r="O123" i="1"/>
  <c r="O122" i="1"/>
  <c r="O121" i="1"/>
  <c r="O120" i="1"/>
  <c r="N126" i="1"/>
  <c r="N125" i="1"/>
  <c r="N124" i="1"/>
  <c r="N123" i="1"/>
  <c r="N122" i="1"/>
  <c r="N121" i="1"/>
  <c r="N120" i="1"/>
  <c r="M126" i="1"/>
  <c r="M125" i="1"/>
  <c r="M124" i="1"/>
  <c r="M123" i="1"/>
  <c r="M122" i="1"/>
  <c r="M121" i="1"/>
  <c r="M120" i="1"/>
  <c r="F117" i="1" l="1"/>
  <c r="P105" i="1" l="1"/>
  <c r="R105" i="1"/>
  <c r="P106" i="1"/>
  <c r="R106" i="1"/>
  <c r="N106" i="1"/>
  <c r="N105" i="1"/>
  <c r="H107" i="1" l="1"/>
  <c r="F110" i="1"/>
  <c r="F114" i="1" l="1"/>
  <c r="G114" i="1"/>
  <c r="H114" i="1"/>
  <c r="I114" i="1"/>
  <c r="J114" i="1"/>
  <c r="F115" i="1"/>
  <c r="G115" i="1"/>
  <c r="H115" i="1"/>
  <c r="I115" i="1"/>
  <c r="J115" i="1"/>
  <c r="F116" i="1"/>
  <c r="G116" i="1"/>
  <c r="H116" i="1"/>
  <c r="I116" i="1"/>
  <c r="J116" i="1"/>
  <c r="G117" i="1"/>
  <c r="E116" i="1"/>
  <c r="E115" i="1"/>
  <c r="E114" i="1"/>
  <c r="E107" i="1"/>
  <c r="F107" i="1"/>
  <c r="G107" i="1"/>
  <c r="I107" i="1"/>
  <c r="J107" i="1"/>
  <c r="E108" i="1"/>
  <c r="F108" i="1"/>
  <c r="G108" i="1"/>
  <c r="H108" i="1"/>
  <c r="I108" i="1"/>
  <c r="J108" i="1"/>
  <c r="F109" i="1"/>
  <c r="G109" i="1"/>
  <c r="G110" i="1"/>
  <c r="F111" i="1"/>
  <c r="G111" i="1"/>
  <c r="D111" i="1"/>
  <c r="D110" i="1"/>
  <c r="D109" i="1"/>
  <c r="D108" i="1"/>
  <c r="D107" i="1"/>
  <c r="E92" i="1"/>
  <c r="F92" i="1"/>
  <c r="G92" i="1"/>
  <c r="H92" i="1"/>
  <c r="I92" i="1"/>
  <c r="J92" i="1"/>
  <c r="E93" i="1"/>
  <c r="F93" i="1"/>
  <c r="G93" i="1"/>
  <c r="H93" i="1"/>
  <c r="I93" i="1"/>
  <c r="J93" i="1"/>
  <c r="E94" i="1"/>
  <c r="F94" i="1"/>
  <c r="G94" i="1"/>
  <c r="H94" i="1"/>
  <c r="I94" i="1"/>
  <c r="J94" i="1"/>
  <c r="F95" i="1"/>
  <c r="G95" i="1"/>
  <c r="E97" i="1"/>
  <c r="F97" i="1"/>
  <c r="G97" i="1"/>
  <c r="H97" i="1"/>
  <c r="I97" i="1"/>
  <c r="I102" i="1" s="1"/>
  <c r="J97" i="1"/>
  <c r="E98" i="1"/>
  <c r="F98" i="1"/>
  <c r="G98" i="1"/>
  <c r="H98" i="1"/>
  <c r="I98" i="1"/>
  <c r="J98" i="1"/>
  <c r="E99" i="1"/>
  <c r="F99" i="1"/>
  <c r="G99" i="1"/>
  <c r="G104" i="1" s="1"/>
  <c r="H99" i="1"/>
  <c r="I99" i="1"/>
  <c r="J99" i="1"/>
  <c r="F100" i="1"/>
  <c r="G100" i="1"/>
  <c r="D100" i="1"/>
  <c r="D99" i="1"/>
  <c r="D98" i="1"/>
  <c r="D97" i="1"/>
  <c r="D95" i="1"/>
  <c r="D94" i="1"/>
  <c r="D93" i="1"/>
  <c r="D92" i="1"/>
  <c r="E86" i="1"/>
  <c r="F86" i="1"/>
  <c r="G86" i="1"/>
  <c r="H86" i="1"/>
  <c r="I86" i="1"/>
  <c r="J86" i="1"/>
  <c r="E87" i="1"/>
  <c r="F87" i="1"/>
  <c r="F102" i="1" s="1"/>
  <c r="G87" i="1"/>
  <c r="H87" i="1"/>
  <c r="I87" i="1"/>
  <c r="J87" i="1"/>
  <c r="J102" i="1" s="1"/>
  <c r="E88" i="1"/>
  <c r="F88" i="1"/>
  <c r="F103" i="1" s="1"/>
  <c r="G88" i="1"/>
  <c r="H88" i="1"/>
  <c r="H103" i="1" s="1"/>
  <c r="I88" i="1"/>
  <c r="J88" i="1"/>
  <c r="E89" i="1"/>
  <c r="F89" i="1"/>
  <c r="F104" i="1" s="1"/>
  <c r="G89" i="1"/>
  <c r="H89" i="1"/>
  <c r="I89" i="1"/>
  <c r="J89" i="1"/>
  <c r="E90" i="1"/>
  <c r="F90" i="1"/>
  <c r="G90" i="1"/>
  <c r="H90" i="1"/>
  <c r="I90" i="1"/>
  <c r="J90" i="1"/>
  <c r="D90" i="1"/>
  <c r="D89" i="1"/>
  <c r="D88" i="1"/>
  <c r="D87" i="1"/>
  <c r="D86" i="1"/>
  <c r="D102" i="1" l="1"/>
  <c r="E102" i="1"/>
  <c r="H104" i="1"/>
  <c r="J103" i="1"/>
  <c r="H102" i="1"/>
  <c r="E103" i="1"/>
  <c r="G102" i="1"/>
  <c r="D104" i="1"/>
  <c r="G105" i="1"/>
  <c r="D103" i="1"/>
  <c r="I103" i="1"/>
  <c r="D105" i="1"/>
  <c r="J104" i="1"/>
  <c r="I104" i="1"/>
  <c r="E104" i="1"/>
  <c r="G103" i="1"/>
  <c r="F105" i="1"/>
</calcChain>
</file>

<file path=xl/sharedStrings.xml><?xml version="1.0" encoding="utf-8"?>
<sst xmlns="http://schemas.openxmlformats.org/spreadsheetml/2006/main" count="190" uniqueCount="66">
  <si>
    <t>Week 1</t>
  </si>
  <si>
    <t>Week 2</t>
  </si>
  <si>
    <t>Week 3</t>
  </si>
  <si>
    <t>Week 4</t>
  </si>
  <si>
    <t>Week 5</t>
  </si>
  <si>
    <t>Week 6</t>
  </si>
  <si>
    <t>Week 8</t>
  </si>
  <si>
    <t>Mouse</t>
  </si>
  <si>
    <t>0 mg/kg</t>
  </si>
  <si>
    <t>1 mg/kg</t>
  </si>
  <si>
    <t>3 mg/kg</t>
  </si>
  <si>
    <t>PF</t>
  </si>
  <si>
    <t>MeanValue</t>
  </si>
  <si>
    <t>Result</t>
  </si>
  <si>
    <t>Weeks 3/5</t>
  </si>
  <si>
    <t>Weeks 2/4/8</t>
  </si>
  <si>
    <t>N</t>
  </si>
  <si>
    <t>0 N</t>
  </si>
  <si>
    <t>1 N</t>
  </si>
  <si>
    <t>3 N</t>
  </si>
  <si>
    <t>PF N</t>
  </si>
  <si>
    <t>0 avg</t>
  </si>
  <si>
    <t>1 avg</t>
  </si>
  <si>
    <t>3 avg</t>
  </si>
  <si>
    <t>PF avg</t>
  </si>
  <si>
    <t>0 StdDev</t>
  </si>
  <si>
    <t>1 StdDev</t>
  </si>
  <si>
    <t>3 StdDev</t>
  </si>
  <si>
    <t>PF StdDev</t>
  </si>
  <si>
    <t>0 SEM</t>
  </si>
  <si>
    <t>1 SEM</t>
  </si>
  <si>
    <t>3 SEM</t>
  </si>
  <si>
    <t>PF SEM</t>
  </si>
  <si>
    <t>Ttests</t>
  </si>
  <si>
    <t>0 vs 1</t>
  </si>
  <si>
    <t>0 vs 3</t>
  </si>
  <si>
    <t>0 vs PF</t>
  </si>
  <si>
    <t>1 vs PF</t>
  </si>
  <si>
    <t>3 vs PF</t>
  </si>
  <si>
    <t>Ttests II</t>
  </si>
  <si>
    <t>Wk1v2</t>
  </si>
  <si>
    <t>Wk1v3</t>
  </si>
  <si>
    <t>Wk1v4</t>
  </si>
  <si>
    <t>Wk1v5</t>
  </si>
  <si>
    <t>Wk1v6</t>
  </si>
  <si>
    <t>Wk1v8</t>
  </si>
  <si>
    <t>22.11.2017</t>
  </si>
  <si>
    <t>08.11.2017</t>
  </si>
  <si>
    <t>07:25-08:15</t>
  </si>
  <si>
    <t>07.12.2017</t>
  </si>
  <si>
    <t>07:40-08:20</t>
  </si>
  <si>
    <t>01.11.2017</t>
  </si>
  <si>
    <t>07:50-09:10</t>
  </si>
  <si>
    <t>25.10.2017</t>
  </si>
  <si>
    <t>08:00-09:35</t>
  </si>
  <si>
    <t>18.10.2017</t>
  </si>
  <si>
    <t>09:25-12:12</t>
  </si>
  <si>
    <t>Used for PRISM (LA)</t>
  </si>
  <si>
    <t>09:05-10:17</t>
  </si>
  <si>
    <t>15.11.2017</t>
  </si>
  <si>
    <t>09:10-10:18</t>
  </si>
  <si>
    <t>early</t>
  </si>
  <si>
    <t>late</t>
  </si>
  <si>
    <t>Average</t>
  </si>
  <si>
    <t>SEM</t>
  </si>
  <si>
    <t>PRISM FORMATTED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</si>
</sst>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_-* #,##0_-;\-* #,##0_-;_-* &quot;-&quot;??_-;_-@_-"/>
    <numFmt numFmtId="165" formatCode="0.0"/>
  </numFmts>
  <fonts count="9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00B0F0"/>
      <name val="Calibri"/>
      <family val="2"/>
      <scheme val="minor"/>
    </font>
    <font>
      <sz val="11"/>
      <color rgb="FF7030A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B05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7CE"/>
      </patternFill>
    </fill>
    <fill>
      <patternFill patternType="solid">
        <fgColor rgb="FFA5A5A5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43" fontId="4" fillId="0" borderId="0" applyFont="0" applyFill="0" applyBorder="0" applyAlignment="0" applyProtection="0"/>
    <xf numFmtId="0" fontId="5" fillId="3" borderId="0" applyNumberFormat="0" applyBorder="0" applyAlignment="0" applyProtection="0"/>
    <xf numFmtId="0" fontId="6" fillId="4" borderId="12" applyNumberFormat="0" applyAlignment="0" applyProtection="0"/>
  </cellStyleXfs>
  <cellXfs count="77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2" borderId="0" xfId="0" applyFill="1" applyAlignment="1">
      <alignment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2" fontId="3" fillId="0" borderId="0" xfId="0" applyNumberFormat="1" applyFon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5" fillId="3" borderId="0" xfId="2" applyBorder="1" applyAlignment="1">
      <alignment horizontal="center" vertical="center"/>
    </xf>
    <xf numFmtId="0" fontId="6" fillId="4" borderId="12" xfId="3" applyAlignment="1">
      <alignment horizontal="center" vertical="center"/>
    </xf>
    <xf numFmtId="2" fontId="6" fillId="4" borderId="12" xfId="3" applyNumberFormat="1" applyAlignment="1">
      <alignment horizontal="center" vertical="center"/>
    </xf>
    <xf numFmtId="0" fontId="5" fillId="3" borderId="13" xfId="2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2" fontId="5" fillId="3" borderId="22" xfId="2" applyNumberForma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2" fontId="1" fillId="0" borderId="15" xfId="0" applyNumberFormat="1" applyFont="1" applyBorder="1" applyAlignment="1">
      <alignment horizontal="center" vertical="center"/>
    </xf>
    <xf numFmtId="2" fontId="1" fillId="0" borderId="16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2" fontId="1" fillId="0" borderId="0" xfId="0" applyNumberFormat="1" applyFont="1" applyBorder="1" applyAlignment="1">
      <alignment horizontal="center" vertical="center"/>
    </xf>
    <xf numFmtId="2" fontId="1" fillId="0" borderId="18" xfId="0" applyNumberFormat="1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2" fontId="1" fillId="0" borderId="20" xfId="0" applyNumberFormat="1" applyFont="1" applyBorder="1" applyAlignment="1">
      <alignment horizontal="center" vertical="center"/>
    </xf>
    <xf numFmtId="2" fontId="1" fillId="0" borderId="21" xfId="0" applyNumberFormat="1" applyFont="1" applyBorder="1" applyAlignment="1">
      <alignment horizontal="center" vertical="center"/>
    </xf>
    <xf numFmtId="2" fontId="3" fillId="0" borderId="15" xfId="0" applyNumberFormat="1" applyFont="1" applyBorder="1" applyAlignment="1">
      <alignment horizontal="center" vertical="center"/>
    </xf>
    <xf numFmtId="2" fontId="3" fillId="0" borderId="16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2" fontId="3" fillId="0" borderId="0" xfId="0" applyNumberFormat="1" applyFont="1" applyBorder="1" applyAlignment="1">
      <alignment horizontal="center" vertical="center"/>
    </xf>
    <xf numFmtId="2" fontId="3" fillId="0" borderId="18" xfId="0" applyNumberFormat="1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2" fontId="3" fillId="0" borderId="20" xfId="0" applyNumberFormat="1" applyFont="1" applyBorder="1" applyAlignment="1">
      <alignment horizontal="center" vertical="center"/>
    </xf>
    <xf numFmtId="2" fontId="3" fillId="0" borderId="21" xfId="0" applyNumberFormat="1" applyFont="1" applyBorder="1" applyAlignment="1">
      <alignment horizontal="center" vertical="center"/>
    </xf>
    <xf numFmtId="20" fontId="0" fillId="0" borderId="0" xfId="0" applyNumberFormat="1" applyAlignment="1">
      <alignment horizontal="center" vertical="center"/>
    </xf>
    <xf numFmtId="20" fontId="0" fillId="5" borderId="0" xfId="0" applyNumberFormat="1" applyFill="1" applyAlignment="1">
      <alignment horizontal="center" vertical="center"/>
    </xf>
    <xf numFmtId="20" fontId="0" fillId="6" borderId="0" xfId="0" applyNumberFormat="1" applyFill="1" applyAlignment="1">
      <alignment horizontal="center" vertical="center"/>
    </xf>
    <xf numFmtId="0" fontId="0" fillId="6" borderId="0" xfId="0" applyFill="1" applyAlignment="1">
      <alignment horizontal="center" vertical="center"/>
    </xf>
    <xf numFmtId="43" fontId="0" fillId="0" borderId="0" xfId="1" applyFont="1" applyAlignment="1">
      <alignment horizontal="center" vertical="center"/>
    </xf>
    <xf numFmtId="164" fontId="0" fillId="6" borderId="0" xfId="1" applyNumberFormat="1" applyFont="1" applyFill="1" applyAlignment="1">
      <alignment horizontal="center" vertical="center"/>
    </xf>
    <xf numFmtId="164" fontId="0" fillId="5" borderId="0" xfId="1" applyNumberFormat="1" applyFont="1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165" fontId="1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2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7" fillId="0" borderId="15" xfId="0" applyFon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165" fontId="1" fillId="0" borderId="0" xfId="0" applyNumberFormat="1" applyFont="1" applyBorder="1" applyAlignment="1">
      <alignment horizontal="center" vertical="center"/>
    </xf>
    <xf numFmtId="2" fontId="8" fillId="0" borderId="0" xfId="0" applyNumberFormat="1" applyFont="1" applyBorder="1" applyAlignment="1">
      <alignment horizontal="center" vertical="center"/>
    </xf>
    <xf numFmtId="165" fontId="1" fillId="0" borderId="20" xfId="0" applyNumberFormat="1" applyFont="1" applyBorder="1" applyAlignment="1">
      <alignment horizontal="center" vertical="center"/>
    </xf>
    <xf numFmtId="2" fontId="8" fillId="0" borderId="20" xfId="0" applyNumberFormat="1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</cellXfs>
  <cellStyles count="4">
    <cellStyle name="Bad" xfId="2" builtinId="27"/>
    <cellStyle name="Check Cell" xfId="3" builtinId="23"/>
    <cellStyle name="Comma" xfId="1" builtinId="3"/>
    <cellStyle name="Normal" xfId="0" builtinId="0"/>
  </cellStyles>
  <dxfs count="2">
    <dxf>
      <font>
        <b/>
        <i val="0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N91"/>
  <sheetViews>
    <sheetView workbookViewId="0">
      <selection activeCell="L35" sqref="L35"/>
    </sheetView>
  </sheetViews>
  <sheetFormatPr defaultRowHeight="15" x14ac:dyDescent="0.25"/>
  <sheetData>
    <row r="2" spans="2:14" x14ac:dyDescent="0.25">
      <c r="C2" t="s">
        <v>0</v>
      </c>
      <c r="G2" t="s">
        <v>14</v>
      </c>
      <c r="J2" t="s">
        <v>5</v>
      </c>
      <c r="N2" t="s">
        <v>15</v>
      </c>
    </row>
    <row r="4" spans="2:14" ht="30" x14ac:dyDescent="0.25">
      <c r="C4" s="11" t="s">
        <v>12</v>
      </c>
      <c r="G4" s="11" t="s">
        <v>12</v>
      </c>
      <c r="J4" s="11" t="s">
        <v>12</v>
      </c>
      <c r="K4" s="11"/>
      <c r="N4" s="11" t="s">
        <v>12</v>
      </c>
    </row>
    <row r="5" spans="2:14" x14ac:dyDescent="0.25">
      <c r="C5" s="11">
        <v>4.2999999999999997E-2</v>
      </c>
      <c r="G5" s="11">
        <v>0.04</v>
      </c>
      <c r="J5" s="11">
        <v>3.6999999999999998E-2</v>
      </c>
      <c r="K5" s="11"/>
      <c r="N5" s="11">
        <v>4.2000000000000003E-2</v>
      </c>
    </row>
    <row r="6" spans="2:14" x14ac:dyDescent="0.25">
      <c r="C6" s="11">
        <v>8.3000000000000004E-2</v>
      </c>
      <c r="G6" s="11">
        <v>8.2000000000000003E-2</v>
      </c>
      <c r="J6" s="11">
        <v>7.9000000000000001E-2</v>
      </c>
      <c r="K6" s="11"/>
      <c r="N6" s="11">
        <v>8.3000000000000004E-2</v>
      </c>
    </row>
    <row r="7" spans="2:14" x14ac:dyDescent="0.25">
      <c r="C7" s="11">
        <v>0.127</v>
      </c>
      <c r="G7" s="11">
        <v>0.125</v>
      </c>
      <c r="J7" s="11">
        <v>0.124</v>
      </c>
      <c r="K7" s="11"/>
      <c r="N7" s="11">
        <v>0.12</v>
      </c>
    </row>
    <row r="8" spans="2:14" x14ac:dyDescent="0.25">
      <c r="C8" s="11">
        <v>0.25900000000000001</v>
      </c>
      <c r="G8" s="11">
        <v>0.247</v>
      </c>
      <c r="J8" s="11">
        <v>0.246</v>
      </c>
      <c r="K8" s="11"/>
      <c r="N8" s="11">
        <v>0.24399999999999999</v>
      </c>
    </row>
    <row r="9" spans="2:14" x14ac:dyDescent="0.25">
      <c r="C9" s="11">
        <v>0.374</v>
      </c>
      <c r="G9" s="11">
        <v>0.371</v>
      </c>
      <c r="J9" s="11">
        <v>0.37</v>
      </c>
      <c r="K9" s="11"/>
      <c r="N9" s="11">
        <v>0.34899999999999998</v>
      </c>
    </row>
    <row r="10" spans="2:14" x14ac:dyDescent="0.25">
      <c r="C10" s="11"/>
      <c r="G10" s="11"/>
      <c r="J10" s="11"/>
      <c r="K10" s="11"/>
      <c r="N10" s="11"/>
    </row>
    <row r="12" spans="2:14" x14ac:dyDescent="0.25">
      <c r="B12" t="s">
        <v>7</v>
      </c>
      <c r="C12" s="11" t="s">
        <v>13</v>
      </c>
      <c r="G12" s="11" t="s">
        <v>13</v>
      </c>
      <c r="J12" s="11" t="s">
        <v>13</v>
      </c>
      <c r="K12" s="11"/>
      <c r="N12" s="11" t="s">
        <v>13</v>
      </c>
    </row>
    <row r="13" spans="2:14" x14ac:dyDescent="0.25">
      <c r="B13">
        <v>1</v>
      </c>
      <c r="C13" s="11">
        <v>0.83499999999999996</v>
      </c>
      <c r="E13" t="s">
        <v>2</v>
      </c>
      <c r="F13">
        <v>1</v>
      </c>
      <c r="G13" s="11">
        <v>0.79800000000000004</v>
      </c>
      <c r="I13">
        <v>37</v>
      </c>
      <c r="J13" s="11">
        <v>0.77800000000000002</v>
      </c>
      <c r="K13" s="11"/>
      <c r="L13" t="s">
        <v>6</v>
      </c>
      <c r="M13">
        <v>43</v>
      </c>
      <c r="N13" s="11">
        <v>0.873</v>
      </c>
    </row>
    <row r="14" spans="2:14" x14ac:dyDescent="0.25">
      <c r="B14">
        <v>2</v>
      </c>
      <c r="C14" s="11">
        <v>0.71699999999999997</v>
      </c>
      <c r="F14">
        <v>2</v>
      </c>
      <c r="G14" s="11">
        <v>1.0389999999999999</v>
      </c>
      <c r="I14">
        <v>38</v>
      </c>
      <c r="J14" s="11">
        <v>0.68300000000000005</v>
      </c>
      <c r="K14" s="11"/>
      <c r="M14">
        <v>44</v>
      </c>
      <c r="N14" s="11">
        <v>1.4490000000000001</v>
      </c>
    </row>
    <row r="15" spans="2:14" x14ac:dyDescent="0.25">
      <c r="B15">
        <v>3</v>
      </c>
      <c r="C15" s="11">
        <v>0.58299999999999996</v>
      </c>
      <c r="F15">
        <v>3</v>
      </c>
      <c r="G15" s="11">
        <v>0.45700000000000002</v>
      </c>
      <c r="I15">
        <v>39</v>
      </c>
      <c r="J15" s="11">
        <v>0.75700000000000001</v>
      </c>
      <c r="K15" s="11"/>
      <c r="M15">
        <v>45</v>
      </c>
      <c r="N15" s="11">
        <v>1.0820000000000001</v>
      </c>
    </row>
    <row r="16" spans="2:14" x14ac:dyDescent="0.25">
      <c r="B16">
        <v>4</v>
      </c>
      <c r="C16" s="11">
        <v>0.58299999999999996</v>
      </c>
      <c r="F16">
        <v>4</v>
      </c>
      <c r="G16" s="11">
        <v>1.087</v>
      </c>
      <c r="I16">
        <v>40</v>
      </c>
      <c r="J16" s="11">
        <v>0.76400000000000001</v>
      </c>
      <c r="K16" s="11"/>
      <c r="M16">
        <v>46</v>
      </c>
      <c r="N16" s="11">
        <v>1.4159999999999999</v>
      </c>
    </row>
    <row r="17" spans="2:14" x14ac:dyDescent="0.25">
      <c r="B17">
        <v>5</v>
      </c>
      <c r="C17" s="11">
        <v>1.085</v>
      </c>
      <c r="F17">
        <v>5</v>
      </c>
      <c r="G17" s="11">
        <v>1.268</v>
      </c>
      <c r="I17">
        <v>41</v>
      </c>
      <c r="J17" s="11">
        <v>0.79</v>
      </c>
      <c r="K17" s="11"/>
      <c r="M17">
        <v>47</v>
      </c>
      <c r="N17" s="11">
        <v>0.67900000000000005</v>
      </c>
    </row>
    <row r="18" spans="2:14" x14ac:dyDescent="0.25">
      <c r="B18">
        <v>6</v>
      </c>
      <c r="C18" s="11">
        <v>0.66100000000000003</v>
      </c>
      <c r="F18">
        <v>6</v>
      </c>
      <c r="G18" s="11">
        <v>1.3520000000000001</v>
      </c>
      <c r="I18">
        <v>42</v>
      </c>
      <c r="J18" s="11">
        <v>1.075</v>
      </c>
      <c r="K18" s="11"/>
      <c r="M18">
        <v>48</v>
      </c>
      <c r="N18" s="12">
        <v>-7.0000000000000007E-2</v>
      </c>
    </row>
    <row r="19" spans="2:14" x14ac:dyDescent="0.25">
      <c r="B19">
        <v>7</v>
      </c>
      <c r="C19" s="11">
        <v>0.69599999999999995</v>
      </c>
      <c r="F19">
        <v>13</v>
      </c>
      <c r="G19" s="11">
        <v>1.0940000000000001</v>
      </c>
      <c r="I19">
        <v>43</v>
      </c>
      <c r="J19" s="11">
        <v>0.90900000000000003</v>
      </c>
      <c r="K19" s="11"/>
      <c r="M19">
        <v>55</v>
      </c>
      <c r="N19" s="11">
        <v>0.85499999999999998</v>
      </c>
    </row>
    <row r="20" spans="2:14" x14ac:dyDescent="0.25">
      <c r="B20">
        <v>8</v>
      </c>
      <c r="C20" s="11">
        <v>0.67700000000000005</v>
      </c>
      <c r="F20">
        <v>14</v>
      </c>
      <c r="G20" s="11">
        <v>0.622</v>
      </c>
      <c r="I20">
        <v>44</v>
      </c>
      <c r="J20" s="11">
        <v>0.85699999999999998</v>
      </c>
      <c r="K20" s="11"/>
      <c r="M20">
        <v>56</v>
      </c>
      <c r="N20" s="11">
        <v>1.4790000000000001</v>
      </c>
    </row>
    <row r="21" spans="2:14" x14ac:dyDescent="0.25">
      <c r="B21">
        <v>9</v>
      </c>
      <c r="C21" s="11">
        <v>0.44700000000000001</v>
      </c>
      <c r="F21">
        <v>15</v>
      </c>
      <c r="G21" s="11">
        <v>0.879</v>
      </c>
      <c r="I21">
        <v>45</v>
      </c>
      <c r="J21" s="11">
        <v>0.82099999999999995</v>
      </c>
      <c r="K21" s="11"/>
      <c r="M21">
        <v>57</v>
      </c>
      <c r="N21" s="11">
        <v>0.99299999999999999</v>
      </c>
    </row>
    <row r="22" spans="2:14" x14ac:dyDescent="0.25">
      <c r="B22">
        <v>10</v>
      </c>
      <c r="C22" s="11">
        <v>0.58499999999999996</v>
      </c>
      <c r="F22">
        <v>16</v>
      </c>
      <c r="G22" s="11">
        <v>1.1060000000000001</v>
      </c>
      <c r="I22">
        <v>46</v>
      </c>
      <c r="J22" s="11">
        <v>0.871</v>
      </c>
      <c r="K22" s="11"/>
      <c r="M22">
        <v>58</v>
      </c>
      <c r="N22" s="11">
        <v>0.80200000000000005</v>
      </c>
    </row>
    <row r="23" spans="2:14" x14ac:dyDescent="0.25">
      <c r="B23">
        <v>11</v>
      </c>
      <c r="C23" s="11">
        <v>0.55300000000000005</v>
      </c>
      <c r="F23">
        <v>17</v>
      </c>
      <c r="G23" s="11">
        <v>1.147</v>
      </c>
      <c r="I23">
        <v>47</v>
      </c>
      <c r="J23" s="11">
        <v>0.90600000000000003</v>
      </c>
      <c r="K23" s="11"/>
      <c r="M23">
        <v>59</v>
      </c>
      <c r="N23" s="11">
        <v>1.38</v>
      </c>
    </row>
    <row r="24" spans="2:14" x14ac:dyDescent="0.25">
      <c r="B24">
        <v>12</v>
      </c>
      <c r="C24" s="11">
        <v>0.97399999999999998</v>
      </c>
      <c r="F24">
        <v>18</v>
      </c>
      <c r="G24" s="11">
        <v>1.042</v>
      </c>
      <c r="I24">
        <v>48</v>
      </c>
      <c r="J24" s="12">
        <v>1.6E-2</v>
      </c>
      <c r="K24" s="12"/>
      <c r="M24">
        <v>60</v>
      </c>
      <c r="N24" s="11">
        <v>0.89300000000000002</v>
      </c>
    </row>
    <row r="25" spans="2:14" x14ac:dyDescent="0.25">
      <c r="B25">
        <v>13</v>
      </c>
      <c r="C25" s="11">
        <v>0.85599999999999998</v>
      </c>
      <c r="F25">
        <v>25</v>
      </c>
      <c r="G25" s="11">
        <v>0.76</v>
      </c>
      <c r="I25">
        <v>49</v>
      </c>
      <c r="J25" s="11">
        <v>0.65200000000000002</v>
      </c>
      <c r="K25" s="11"/>
      <c r="M25">
        <v>67</v>
      </c>
      <c r="N25" s="11">
        <v>0.40699999999999997</v>
      </c>
    </row>
    <row r="26" spans="2:14" x14ac:dyDescent="0.25">
      <c r="B26">
        <v>14</v>
      </c>
      <c r="C26" s="11">
        <v>0.55500000000000005</v>
      </c>
      <c r="F26">
        <v>26</v>
      </c>
      <c r="G26" s="11">
        <v>1.07</v>
      </c>
      <c r="I26">
        <v>50</v>
      </c>
      <c r="J26" s="11">
        <v>0.69299999999999995</v>
      </c>
      <c r="K26" s="11"/>
      <c r="M26">
        <v>68</v>
      </c>
      <c r="N26" s="11">
        <v>1.232</v>
      </c>
    </row>
    <row r="27" spans="2:14" x14ac:dyDescent="0.25">
      <c r="B27">
        <v>15</v>
      </c>
      <c r="C27" s="11">
        <v>0.56200000000000006</v>
      </c>
      <c r="F27">
        <v>27</v>
      </c>
      <c r="G27" s="11">
        <v>1.266</v>
      </c>
      <c r="I27">
        <v>51</v>
      </c>
      <c r="J27" s="11">
        <v>0.69299999999999995</v>
      </c>
      <c r="K27" s="11"/>
      <c r="M27">
        <v>69</v>
      </c>
      <c r="N27" s="11">
        <v>1.044</v>
      </c>
    </row>
    <row r="28" spans="2:14" x14ac:dyDescent="0.25">
      <c r="B28">
        <v>16</v>
      </c>
      <c r="C28" s="11">
        <v>0.61799999999999999</v>
      </c>
      <c r="F28">
        <v>28</v>
      </c>
      <c r="G28" s="11">
        <v>0.79100000000000004</v>
      </c>
      <c r="I28">
        <v>52</v>
      </c>
      <c r="J28" s="11">
        <v>0.70699999999999996</v>
      </c>
      <c r="K28" s="11"/>
      <c r="M28">
        <v>70</v>
      </c>
      <c r="N28" s="11">
        <v>0.93700000000000006</v>
      </c>
    </row>
    <row r="29" spans="2:14" x14ac:dyDescent="0.25">
      <c r="B29">
        <v>17</v>
      </c>
      <c r="C29" s="11">
        <v>0.73399999999999999</v>
      </c>
      <c r="F29">
        <v>29</v>
      </c>
      <c r="G29" s="11">
        <v>1.135</v>
      </c>
      <c r="I29">
        <v>53</v>
      </c>
      <c r="J29" s="11">
        <v>0.66700000000000004</v>
      </c>
      <c r="K29" s="11"/>
      <c r="M29">
        <v>71</v>
      </c>
      <c r="N29" s="11">
        <v>0.66400000000000003</v>
      </c>
    </row>
    <row r="30" spans="2:14" x14ac:dyDescent="0.25">
      <c r="B30">
        <v>18</v>
      </c>
      <c r="C30" s="11">
        <v>0.64200000000000002</v>
      </c>
      <c r="F30">
        <v>30</v>
      </c>
      <c r="G30" s="11">
        <v>0.622</v>
      </c>
      <c r="I30">
        <v>54</v>
      </c>
      <c r="J30" s="11">
        <v>0.74</v>
      </c>
      <c r="K30" s="11"/>
      <c r="M30">
        <v>72</v>
      </c>
      <c r="N30" s="11">
        <v>1.1859999999999999</v>
      </c>
    </row>
    <row r="31" spans="2:14" x14ac:dyDescent="0.25">
      <c r="B31">
        <v>19</v>
      </c>
      <c r="C31" s="11">
        <v>0.66800000000000004</v>
      </c>
      <c r="F31">
        <v>37</v>
      </c>
      <c r="G31" s="11">
        <v>1.0389999999999999</v>
      </c>
      <c r="I31">
        <v>55</v>
      </c>
      <c r="J31" s="11">
        <v>0.434</v>
      </c>
      <c r="K31" s="11"/>
      <c r="L31" t="s">
        <v>1</v>
      </c>
      <c r="M31">
        <v>1</v>
      </c>
      <c r="N31" s="11">
        <v>0.81399999999999995</v>
      </c>
    </row>
    <row r="32" spans="2:14" x14ac:dyDescent="0.25">
      <c r="B32">
        <v>20</v>
      </c>
      <c r="C32" s="11">
        <v>0.65100000000000002</v>
      </c>
      <c r="F32">
        <v>38</v>
      </c>
      <c r="G32" s="11">
        <v>0.82199999999999995</v>
      </c>
      <c r="I32">
        <v>56</v>
      </c>
      <c r="J32" s="11">
        <v>0.752</v>
      </c>
      <c r="K32" s="11"/>
      <c r="M32">
        <v>2</v>
      </c>
      <c r="N32" s="11">
        <v>1.3140000000000001</v>
      </c>
    </row>
    <row r="33" spans="2:14" x14ac:dyDescent="0.25">
      <c r="B33">
        <v>21</v>
      </c>
      <c r="C33" s="11">
        <v>0.68</v>
      </c>
      <c r="F33">
        <v>39</v>
      </c>
      <c r="G33" s="11">
        <v>0.85499999999999998</v>
      </c>
      <c r="I33">
        <v>57</v>
      </c>
      <c r="J33" s="11">
        <v>0.85399999999999998</v>
      </c>
      <c r="K33" s="11"/>
      <c r="M33">
        <v>3</v>
      </c>
      <c r="N33" s="11">
        <v>1.288</v>
      </c>
    </row>
    <row r="34" spans="2:14" x14ac:dyDescent="0.25">
      <c r="B34">
        <v>22</v>
      </c>
      <c r="C34" s="12">
        <v>-1.7000000000000001E-2</v>
      </c>
      <c r="F34">
        <v>40</v>
      </c>
      <c r="G34" s="11">
        <v>1.042</v>
      </c>
      <c r="I34">
        <v>58</v>
      </c>
      <c r="J34" s="11">
        <v>0.96299999999999997</v>
      </c>
      <c r="K34" s="11"/>
      <c r="M34">
        <v>4</v>
      </c>
      <c r="N34" s="11">
        <v>1.242</v>
      </c>
    </row>
    <row r="35" spans="2:14" x14ac:dyDescent="0.25">
      <c r="B35">
        <v>23</v>
      </c>
      <c r="C35" s="11">
        <v>0.68899999999999995</v>
      </c>
      <c r="F35">
        <v>41</v>
      </c>
      <c r="G35" s="11">
        <v>0.879</v>
      </c>
      <c r="I35">
        <v>59</v>
      </c>
      <c r="J35" s="11">
        <v>0.41799999999999998</v>
      </c>
      <c r="K35" s="11"/>
      <c r="M35">
        <v>5</v>
      </c>
      <c r="N35" s="11">
        <v>1.161</v>
      </c>
    </row>
    <row r="36" spans="2:14" x14ac:dyDescent="0.25">
      <c r="B36">
        <v>24</v>
      </c>
      <c r="C36" s="11">
        <v>0.58799999999999997</v>
      </c>
      <c r="F36">
        <v>42</v>
      </c>
      <c r="G36" s="11">
        <v>0.81200000000000006</v>
      </c>
      <c r="I36">
        <v>60</v>
      </c>
      <c r="J36" s="11">
        <v>0.755</v>
      </c>
      <c r="K36" s="11"/>
      <c r="M36">
        <v>6</v>
      </c>
      <c r="N36" s="11">
        <v>1.421</v>
      </c>
    </row>
    <row r="37" spans="2:14" x14ac:dyDescent="0.25">
      <c r="B37">
        <v>25</v>
      </c>
      <c r="C37" s="11">
        <v>0.47</v>
      </c>
      <c r="F37">
        <v>49</v>
      </c>
      <c r="G37" s="11">
        <v>0.84799999999999998</v>
      </c>
      <c r="I37">
        <v>61</v>
      </c>
      <c r="J37" s="11">
        <v>0.69499999999999995</v>
      </c>
      <c r="K37" s="11"/>
      <c r="M37">
        <v>13</v>
      </c>
      <c r="N37" s="11">
        <v>0.77900000000000003</v>
      </c>
    </row>
    <row r="38" spans="2:14" x14ac:dyDescent="0.25">
      <c r="B38">
        <v>26</v>
      </c>
      <c r="C38" s="11">
        <v>0.748</v>
      </c>
      <c r="F38">
        <v>50</v>
      </c>
      <c r="G38" s="11">
        <v>0.79800000000000004</v>
      </c>
      <c r="I38">
        <v>62</v>
      </c>
      <c r="J38" s="11">
        <v>0.53100000000000003</v>
      </c>
      <c r="K38" s="11"/>
      <c r="M38">
        <v>14</v>
      </c>
      <c r="N38" s="11">
        <v>0.98199999999999998</v>
      </c>
    </row>
    <row r="39" spans="2:14" x14ac:dyDescent="0.25">
      <c r="B39">
        <v>27</v>
      </c>
      <c r="C39" s="11">
        <v>0.63500000000000001</v>
      </c>
      <c r="F39">
        <v>51</v>
      </c>
      <c r="G39" s="11">
        <v>0.79300000000000004</v>
      </c>
      <c r="I39">
        <v>63</v>
      </c>
      <c r="J39" s="11">
        <v>0.629</v>
      </c>
      <c r="K39" s="11"/>
      <c r="M39">
        <v>15</v>
      </c>
      <c r="N39" s="11">
        <v>0.90400000000000003</v>
      </c>
    </row>
    <row r="40" spans="2:14" x14ac:dyDescent="0.25">
      <c r="B40">
        <v>28</v>
      </c>
      <c r="C40" s="11">
        <v>0.56699999999999995</v>
      </c>
      <c r="F40">
        <v>52</v>
      </c>
      <c r="G40" s="11">
        <v>0.77400000000000002</v>
      </c>
      <c r="I40">
        <v>64</v>
      </c>
      <c r="J40" s="11">
        <v>0.75700000000000001</v>
      </c>
      <c r="K40" s="11"/>
      <c r="M40">
        <v>16</v>
      </c>
      <c r="N40" s="11">
        <v>1.444</v>
      </c>
    </row>
    <row r="41" spans="2:14" x14ac:dyDescent="0.25">
      <c r="B41">
        <v>29</v>
      </c>
      <c r="C41" s="11">
        <v>0.66100000000000003</v>
      </c>
      <c r="F41">
        <v>53</v>
      </c>
      <c r="G41" s="11">
        <v>0.49299999999999999</v>
      </c>
      <c r="I41">
        <v>65</v>
      </c>
      <c r="J41" s="11">
        <v>0.61699999999999999</v>
      </c>
      <c r="K41" s="11"/>
      <c r="M41">
        <v>17</v>
      </c>
      <c r="N41" s="11">
        <v>1.2350000000000001</v>
      </c>
    </row>
    <row r="42" spans="2:14" x14ac:dyDescent="0.25">
      <c r="B42">
        <v>30</v>
      </c>
      <c r="C42" s="11">
        <v>0.48699999999999999</v>
      </c>
      <c r="F42">
        <v>54</v>
      </c>
      <c r="G42" s="11">
        <v>0.81</v>
      </c>
      <c r="I42">
        <v>66</v>
      </c>
      <c r="J42" s="11">
        <v>0.745</v>
      </c>
      <c r="K42" s="11"/>
      <c r="M42">
        <v>18</v>
      </c>
      <c r="N42" s="11">
        <v>0.97499999999999998</v>
      </c>
    </row>
    <row r="43" spans="2:14" x14ac:dyDescent="0.25">
      <c r="B43">
        <v>31</v>
      </c>
      <c r="C43" s="11">
        <v>0.57399999999999995</v>
      </c>
      <c r="F43">
        <v>61</v>
      </c>
      <c r="G43" s="11">
        <v>1.0249999999999999</v>
      </c>
      <c r="I43">
        <v>67</v>
      </c>
      <c r="J43" s="11">
        <v>0.55300000000000005</v>
      </c>
      <c r="K43" s="11"/>
      <c r="M43">
        <v>25</v>
      </c>
      <c r="N43" s="11">
        <v>1.0920000000000001</v>
      </c>
    </row>
    <row r="44" spans="2:14" x14ac:dyDescent="0.25">
      <c r="B44">
        <v>32</v>
      </c>
      <c r="C44" s="11">
        <v>0.57599999999999996</v>
      </c>
      <c r="F44">
        <v>62</v>
      </c>
      <c r="G44" s="11">
        <v>1.006</v>
      </c>
      <c r="I44">
        <v>68</v>
      </c>
      <c r="J44" s="11">
        <v>0.52400000000000002</v>
      </c>
      <c r="K44" s="11"/>
      <c r="M44">
        <v>26</v>
      </c>
      <c r="N44" s="11">
        <v>0.90900000000000003</v>
      </c>
    </row>
    <row r="45" spans="2:14" x14ac:dyDescent="0.25">
      <c r="B45">
        <v>33</v>
      </c>
      <c r="C45" s="11">
        <v>0.626</v>
      </c>
      <c r="F45">
        <v>63</v>
      </c>
      <c r="G45" s="11">
        <v>0.82199999999999995</v>
      </c>
      <c r="I45">
        <v>69</v>
      </c>
      <c r="J45" s="11">
        <v>0.71899999999999997</v>
      </c>
      <c r="K45" s="11"/>
      <c r="M45">
        <v>27</v>
      </c>
      <c r="N45" s="11">
        <v>0.80900000000000005</v>
      </c>
    </row>
    <row r="46" spans="2:14" x14ac:dyDescent="0.25">
      <c r="B46">
        <v>34</v>
      </c>
      <c r="C46" s="11">
        <v>0.56399999999999995</v>
      </c>
      <c r="F46">
        <v>64</v>
      </c>
      <c r="G46" s="11">
        <v>0.83899999999999997</v>
      </c>
      <c r="I46">
        <v>70</v>
      </c>
      <c r="J46" s="11">
        <v>1.3029999999999999</v>
      </c>
      <c r="K46" s="11"/>
      <c r="M46">
        <v>28</v>
      </c>
      <c r="N46" s="11">
        <v>0.96199999999999997</v>
      </c>
    </row>
    <row r="47" spans="2:14" x14ac:dyDescent="0.25">
      <c r="B47">
        <v>35</v>
      </c>
      <c r="C47" s="11">
        <v>0.77600000000000002</v>
      </c>
      <c r="F47">
        <v>65</v>
      </c>
      <c r="G47" s="11">
        <v>0.84399999999999997</v>
      </c>
      <c r="I47">
        <v>71</v>
      </c>
      <c r="J47" s="11">
        <v>0.69299999999999995</v>
      </c>
      <c r="K47" s="11"/>
      <c r="M47">
        <v>29</v>
      </c>
      <c r="N47" s="11">
        <v>0.54200000000000004</v>
      </c>
    </row>
    <row r="48" spans="2:14" x14ac:dyDescent="0.25">
      <c r="B48">
        <v>36</v>
      </c>
      <c r="C48" s="11">
        <v>0.82799999999999996</v>
      </c>
      <c r="F48">
        <v>66</v>
      </c>
      <c r="G48" s="11">
        <v>0.96799999999999997</v>
      </c>
      <c r="I48">
        <v>72</v>
      </c>
      <c r="J48" s="11">
        <v>0.57199999999999995</v>
      </c>
      <c r="K48" s="11"/>
      <c r="M48">
        <v>30</v>
      </c>
      <c r="N48" s="11">
        <v>0.76800000000000002</v>
      </c>
    </row>
    <row r="49" spans="2:14" x14ac:dyDescent="0.25">
      <c r="B49">
        <v>37</v>
      </c>
      <c r="C49" s="11">
        <v>0.72399999999999998</v>
      </c>
      <c r="F49">
        <v>73</v>
      </c>
      <c r="G49" s="11">
        <v>1.29</v>
      </c>
      <c r="J49" s="11"/>
      <c r="K49" s="11"/>
      <c r="M49">
        <v>37</v>
      </c>
      <c r="N49" s="11">
        <v>0.91100000000000003</v>
      </c>
    </row>
    <row r="50" spans="2:14" x14ac:dyDescent="0.25">
      <c r="B50">
        <v>38</v>
      </c>
      <c r="C50" s="11">
        <v>0.46800000000000003</v>
      </c>
      <c r="F50">
        <v>74</v>
      </c>
      <c r="G50" s="11">
        <v>1.4330000000000001</v>
      </c>
      <c r="M50">
        <v>38</v>
      </c>
      <c r="N50" s="11">
        <v>0.89300000000000002</v>
      </c>
    </row>
    <row r="51" spans="2:14" x14ac:dyDescent="0.25">
      <c r="B51">
        <v>39</v>
      </c>
      <c r="C51" s="11">
        <v>0.70299999999999996</v>
      </c>
      <c r="F51">
        <v>75</v>
      </c>
      <c r="G51" s="11">
        <v>1.046</v>
      </c>
      <c r="M51">
        <v>39</v>
      </c>
      <c r="N51" s="11">
        <v>1.1839999999999999</v>
      </c>
    </row>
    <row r="52" spans="2:14" x14ac:dyDescent="0.25">
      <c r="B52">
        <v>40</v>
      </c>
      <c r="C52" s="11">
        <v>0.69399999999999995</v>
      </c>
      <c r="F52">
        <v>76</v>
      </c>
      <c r="G52" s="11">
        <v>2.2589999999999999</v>
      </c>
      <c r="M52">
        <v>40</v>
      </c>
      <c r="N52" s="11">
        <v>0.86499999999999999</v>
      </c>
    </row>
    <row r="53" spans="2:14" x14ac:dyDescent="0.25">
      <c r="B53">
        <v>41</v>
      </c>
      <c r="C53" s="11">
        <v>0.69399999999999995</v>
      </c>
      <c r="F53">
        <v>77</v>
      </c>
      <c r="G53" s="11">
        <v>0.96299999999999997</v>
      </c>
      <c r="M53">
        <v>41</v>
      </c>
      <c r="N53" s="11">
        <v>0.89100000000000001</v>
      </c>
    </row>
    <row r="54" spans="2:14" x14ac:dyDescent="0.25">
      <c r="B54">
        <v>42</v>
      </c>
      <c r="C54" s="11">
        <v>0.65100000000000002</v>
      </c>
      <c r="F54">
        <v>78</v>
      </c>
      <c r="G54" s="11">
        <v>0.63600000000000001</v>
      </c>
      <c r="M54">
        <v>42</v>
      </c>
      <c r="N54" s="11">
        <v>1.143</v>
      </c>
    </row>
    <row r="55" spans="2:14" x14ac:dyDescent="0.25">
      <c r="B55">
        <v>43</v>
      </c>
      <c r="C55" s="11">
        <v>0.49099999999999999</v>
      </c>
      <c r="E55" t="s">
        <v>4</v>
      </c>
      <c r="F55">
        <v>37</v>
      </c>
      <c r="G55" s="11">
        <v>0.69299999999999995</v>
      </c>
      <c r="M55">
        <v>49</v>
      </c>
      <c r="N55" s="11">
        <v>1.39</v>
      </c>
    </row>
    <row r="56" spans="2:14" x14ac:dyDescent="0.25">
      <c r="B56">
        <v>44</v>
      </c>
      <c r="C56" s="11">
        <v>0.64400000000000002</v>
      </c>
      <c r="F56">
        <v>38</v>
      </c>
      <c r="G56" s="11">
        <v>0.76700000000000002</v>
      </c>
      <c r="M56">
        <v>50</v>
      </c>
      <c r="N56" s="11">
        <v>0.85299999999999998</v>
      </c>
    </row>
    <row r="57" spans="2:14" x14ac:dyDescent="0.25">
      <c r="B57">
        <v>45</v>
      </c>
      <c r="C57" s="11">
        <v>0.67500000000000004</v>
      </c>
      <c r="F57">
        <v>39</v>
      </c>
      <c r="G57" s="11">
        <v>0.77700000000000002</v>
      </c>
      <c r="M57">
        <v>51</v>
      </c>
      <c r="N57" s="11">
        <v>0.91900000000000004</v>
      </c>
    </row>
    <row r="58" spans="2:14" x14ac:dyDescent="0.25">
      <c r="B58">
        <v>46</v>
      </c>
      <c r="C58" s="11">
        <v>0.65400000000000003</v>
      </c>
      <c r="F58">
        <v>40</v>
      </c>
      <c r="G58" s="11">
        <v>0.78900000000000003</v>
      </c>
      <c r="M58">
        <v>52</v>
      </c>
      <c r="N58" s="11">
        <v>0.92400000000000004</v>
      </c>
    </row>
    <row r="59" spans="2:14" x14ac:dyDescent="0.25">
      <c r="B59">
        <v>47</v>
      </c>
      <c r="C59" s="11">
        <v>1.028</v>
      </c>
      <c r="F59">
        <v>41</v>
      </c>
      <c r="G59" s="11">
        <v>0.58299999999999996</v>
      </c>
      <c r="M59">
        <v>53</v>
      </c>
      <c r="N59" s="11">
        <v>0.628</v>
      </c>
    </row>
    <row r="60" spans="2:14" x14ac:dyDescent="0.25">
      <c r="B60">
        <v>48</v>
      </c>
      <c r="C60" s="11">
        <v>0.70299999999999996</v>
      </c>
      <c r="F60">
        <v>42</v>
      </c>
      <c r="G60" s="11">
        <v>0.52900000000000003</v>
      </c>
      <c r="M60">
        <v>54</v>
      </c>
      <c r="N60" s="11">
        <v>1.008</v>
      </c>
    </row>
    <row r="61" spans="2:14" x14ac:dyDescent="0.25">
      <c r="B61">
        <v>49</v>
      </c>
      <c r="C61" s="11">
        <v>0.60899999999999999</v>
      </c>
      <c r="F61">
        <v>43</v>
      </c>
      <c r="G61" s="11">
        <v>0.82199999999999995</v>
      </c>
      <c r="M61">
        <v>61</v>
      </c>
      <c r="N61" s="12">
        <v>-7.4999999999999997E-2</v>
      </c>
    </row>
    <row r="62" spans="2:14" x14ac:dyDescent="0.25">
      <c r="B62">
        <v>50</v>
      </c>
      <c r="C62" s="11">
        <v>0.66300000000000003</v>
      </c>
      <c r="F62">
        <v>44</v>
      </c>
      <c r="G62" s="11">
        <v>0.85099999999999998</v>
      </c>
      <c r="M62">
        <v>62</v>
      </c>
      <c r="N62" s="11">
        <v>1.6679999999999999</v>
      </c>
    </row>
    <row r="63" spans="2:14" x14ac:dyDescent="0.25">
      <c r="B63">
        <v>51</v>
      </c>
      <c r="C63" s="11">
        <v>0.69599999999999995</v>
      </c>
      <c r="F63">
        <v>45</v>
      </c>
      <c r="G63" s="11">
        <v>1.4850000000000001</v>
      </c>
      <c r="M63">
        <v>63</v>
      </c>
      <c r="N63" s="11">
        <v>0.98499999999999999</v>
      </c>
    </row>
    <row r="64" spans="2:14" x14ac:dyDescent="0.25">
      <c r="B64">
        <v>52</v>
      </c>
      <c r="C64" s="11">
        <v>0.57799999999999996</v>
      </c>
      <c r="F64">
        <v>46</v>
      </c>
      <c r="G64" s="11">
        <v>0.66900000000000004</v>
      </c>
      <c r="M64">
        <v>64</v>
      </c>
      <c r="N64" s="11">
        <v>1.36</v>
      </c>
    </row>
    <row r="65" spans="2:14" x14ac:dyDescent="0.25">
      <c r="B65">
        <v>53</v>
      </c>
      <c r="C65" s="11">
        <v>0.52900000000000003</v>
      </c>
      <c r="F65">
        <v>47</v>
      </c>
      <c r="G65" s="11">
        <v>0.872</v>
      </c>
      <c r="M65">
        <v>65</v>
      </c>
      <c r="N65" s="11">
        <v>1.214</v>
      </c>
    </row>
    <row r="66" spans="2:14" x14ac:dyDescent="0.25">
      <c r="B66">
        <v>54</v>
      </c>
      <c r="C66" s="11">
        <v>0.61399999999999999</v>
      </c>
      <c r="F66">
        <v>48</v>
      </c>
      <c r="G66" s="12">
        <v>0.03</v>
      </c>
      <c r="M66">
        <v>66</v>
      </c>
      <c r="N66" s="11">
        <v>0.88800000000000001</v>
      </c>
    </row>
    <row r="67" spans="2:14" x14ac:dyDescent="0.25">
      <c r="B67">
        <v>55</v>
      </c>
      <c r="C67" s="11">
        <v>0.58099999999999996</v>
      </c>
      <c r="F67">
        <v>49</v>
      </c>
      <c r="G67" s="11">
        <v>0.59099999999999997</v>
      </c>
      <c r="L67" t="s">
        <v>3</v>
      </c>
      <c r="M67">
        <v>7</v>
      </c>
      <c r="N67" s="11">
        <v>1.2250000000000001</v>
      </c>
    </row>
    <row r="68" spans="2:14" x14ac:dyDescent="0.25">
      <c r="B68">
        <v>56</v>
      </c>
      <c r="C68" s="11">
        <v>0.76200000000000001</v>
      </c>
      <c r="F68">
        <v>50</v>
      </c>
      <c r="G68" s="11">
        <v>0.77400000000000002</v>
      </c>
      <c r="M68">
        <v>8</v>
      </c>
      <c r="N68" s="11">
        <v>0.60299999999999998</v>
      </c>
    </row>
    <row r="69" spans="2:14" x14ac:dyDescent="0.25">
      <c r="B69">
        <v>57</v>
      </c>
      <c r="C69" s="11">
        <v>0.73899999999999999</v>
      </c>
      <c r="F69">
        <v>51</v>
      </c>
      <c r="G69" s="11">
        <v>0.45900000000000002</v>
      </c>
      <c r="M69">
        <v>9</v>
      </c>
      <c r="N69" s="11">
        <v>0.753</v>
      </c>
    </row>
    <row r="70" spans="2:14" x14ac:dyDescent="0.25">
      <c r="B70">
        <v>58</v>
      </c>
      <c r="C70" s="11">
        <v>0.65100000000000002</v>
      </c>
      <c r="F70">
        <v>52</v>
      </c>
      <c r="G70" s="11">
        <v>0.67600000000000005</v>
      </c>
      <c r="M70">
        <v>10</v>
      </c>
      <c r="N70" s="11">
        <v>0.94199999999999995</v>
      </c>
    </row>
    <row r="71" spans="2:14" x14ac:dyDescent="0.25">
      <c r="B71">
        <v>59</v>
      </c>
      <c r="C71" s="11">
        <v>0.71499999999999997</v>
      </c>
      <c r="F71">
        <v>53</v>
      </c>
      <c r="G71" s="11">
        <v>0.90100000000000002</v>
      </c>
      <c r="M71">
        <v>11</v>
      </c>
      <c r="N71" s="11">
        <v>0.998</v>
      </c>
    </row>
    <row r="72" spans="2:14" x14ac:dyDescent="0.25">
      <c r="B72">
        <v>60</v>
      </c>
      <c r="C72" s="11">
        <v>0.72399999999999998</v>
      </c>
      <c r="F72">
        <v>54</v>
      </c>
      <c r="G72" s="11">
        <v>0.64300000000000002</v>
      </c>
      <c r="M72">
        <v>12</v>
      </c>
      <c r="N72" s="11">
        <v>0.68700000000000006</v>
      </c>
    </row>
    <row r="73" spans="2:14" x14ac:dyDescent="0.25">
      <c r="B73">
        <v>61</v>
      </c>
      <c r="C73" s="11">
        <v>1.228</v>
      </c>
      <c r="F73">
        <v>55</v>
      </c>
      <c r="G73" s="11">
        <v>0.76</v>
      </c>
      <c r="M73">
        <v>19</v>
      </c>
      <c r="N73" s="11">
        <v>1.151</v>
      </c>
    </row>
    <row r="74" spans="2:14" x14ac:dyDescent="0.25">
      <c r="B74">
        <v>62</v>
      </c>
      <c r="C74" s="11">
        <v>0.65400000000000003</v>
      </c>
      <c r="F74">
        <v>56</v>
      </c>
      <c r="G74" s="11">
        <v>0.72699999999999998</v>
      </c>
      <c r="M74">
        <v>20</v>
      </c>
      <c r="N74" s="11">
        <v>1.3240000000000001</v>
      </c>
    </row>
    <row r="75" spans="2:14" x14ac:dyDescent="0.25">
      <c r="B75">
        <v>63</v>
      </c>
      <c r="C75" s="11">
        <v>0.53600000000000003</v>
      </c>
      <c r="F75">
        <v>57</v>
      </c>
      <c r="G75" s="11">
        <v>0.47399999999999998</v>
      </c>
      <c r="M75">
        <v>21</v>
      </c>
      <c r="N75" s="11">
        <v>1.087</v>
      </c>
    </row>
    <row r="76" spans="2:14" x14ac:dyDescent="0.25">
      <c r="B76">
        <v>64</v>
      </c>
      <c r="C76" s="11">
        <v>0.60399999999999998</v>
      </c>
      <c r="F76">
        <v>58</v>
      </c>
      <c r="G76" s="11">
        <v>0.73899999999999999</v>
      </c>
      <c r="M76">
        <v>22</v>
      </c>
      <c r="N76" s="11">
        <v>0.89100000000000001</v>
      </c>
    </row>
    <row r="77" spans="2:14" x14ac:dyDescent="0.25">
      <c r="B77">
        <v>65</v>
      </c>
      <c r="C77" s="11">
        <v>0.52400000000000002</v>
      </c>
      <c r="F77">
        <v>59</v>
      </c>
      <c r="G77" s="11">
        <v>0.78600000000000003</v>
      </c>
      <c r="M77">
        <v>23</v>
      </c>
      <c r="N77" s="11">
        <v>1.0129999999999999</v>
      </c>
    </row>
    <row r="78" spans="2:14" x14ac:dyDescent="0.25">
      <c r="B78">
        <v>66</v>
      </c>
      <c r="C78" s="11">
        <v>0.89900000000000002</v>
      </c>
      <c r="F78">
        <v>60</v>
      </c>
      <c r="G78" s="11">
        <v>0.73599999999999999</v>
      </c>
      <c r="M78">
        <v>24</v>
      </c>
      <c r="N78" s="11">
        <v>0.53400000000000003</v>
      </c>
    </row>
    <row r="79" spans="2:14" x14ac:dyDescent="0.25">
      <c r="B79">
        <v>67</v>
      </c>
      <c r="C79" s="11">
        <v>0.58299999999999996</v>
      </c>
      <c r="F79">
        <v>61</v>
      </c>
      <c r="G79" s="11">
        <v>0.88200000000000001</v>
      </c>
      <c r="M79">
        <v>31</v>
      </c>
      <c r="N79" s="11">
        <v>0.77100000000000002</v>
      </c>
    </row>
    <row r="80" spans="2:14" x14ac:dyDescent="0.25">
      <c r="B80">
        <v>68</v>
      </c>
      <c r="C80" s="11">
        <v>0.90100000000000002</v>
      </c>
      <c r="F80">
        <v>62</v>
      </c>
      <c r="G80" s="11">
        <v>0.626</v>
      </c>
      <c r="M80">
        <v>32</v>
      </c>
      <c r="N80" s="11">
        <v>1.028</v>
      </c>
    </row>
    <row r="81" spans="2:14" x14ac:dyDescent="0.25">
      <c r="B81">
        <v>69</v>
      </c>
      <c r="C81" s="11">
        <v>0.64700000000000002</v>
      </c>
      <c r="F81">
        <v>63</v>
      </c>
      <c r="G81" s="11">
        <v>0.624</v>
      </c>
      <c r="M81">
        <v>33</v>
      </c>
      <c r="N81" s="11">
        <v>0.90400000000000003</v>
      </c>
    </row>
    <row r="82" spans="2:14" x14ac:dyDescent="0.25">
      <c r="B82">
        <v>70</v>
      </c>
      <c r="C82" s="11">
        <v>0.78600000000000003</v>
      </c>
      <c r="F82">
        <v>64</v>
      </c>
      <c r="G82" s="11">
        <v>0.64300000000000002</v>
      </c>
      <c r="M82">
        <v>34</v>
      </c>
      <c r="N82" s="11">
        <v>1.4590000000000001</v>
      </c>
    </row>
    <row r="83" spans="2:14" x14ac:dyDescent="0.25">
      <c r="B83">
        <v>71</v>
      </c>
      <c r="C83" s="11">
        <v>0.63</v>
      </c>
      <c r="F83">
        <v>65</v>
      </c>
      <c r="G83" s="11">
        <v>0.58599999999999997</v>
      </c>
      <c r="M83">
        <v>35</v>
      </c>
      <c r="N83" s="11">
        <v>1.0049999999999999</v>
      </c>
    </row>
    <row r="84" spans="2:14" x14ac:dyDescent="0.25">
      <c r="B84">
        <v>72</v>
      </c>
      <c r="C84" s="11">
        <v>0.79300000000000004</v>
      </c>
      <c r="F84">
        <v>66</v>
      </c>
      <c r="G84" s="11">
        <v>0.73099999999999998</v>
      </c>
      <c r="M84">
        <v>36</v>
      </c>
      <c r="N84" s="11">
        <v>0.95399999999999996</v>
      </c>
    </row>
    <row r="85" spans="2:14" x14ac:dyDescent="0.25">
      <c r="B85">
        <v>73</v>
      </c>
      <c r="C85" s="11">
        <v>0.59699999999999998</v>
      </c>
      <c r="F85">
        <v>67</v>
      </c>
      <c r="G85" s="11">
        <v>0.71899999999999997</v>
      </c>
      <c r="M85">
        <v>73</v>
      </c>
      <c r="N85" s="11">
        <v>0.65900000000000003</v>
      </c>
    </row>
    <row r="86" spans="2:14" x14ac:dyDescent="0.25">
      <c r="B86">
        <v>74</v>
      </c>
      <c r="C86" s="11">
        <v>0.81599999999999995</v>
      </c>
      <c r="F86">
        <v>68</v>
      </c>
      <c r="G86" s="11">
        <v>0.78900000000000003</v>
      </c>
      <c r="M86">
        <v>74</v>
      </c>
      <c r="N86" s="11">
        <v>1.1559999999999999</v>
      </c>
    </row>
    <row r="87" spans="2:14" x14ac:dyDescent="0.25">
      <c r="B87">
        <v>75</v>
      </c>
      <c r="C87" s="11">
        <v>0.61399999999999999</v>
      </c>
      <c r="F87">
        <v>69</v>
      </c>
      <c r="G87" s="11">
        <v>0.94099999999999995</v>
      </c>
      <c r="M87">
        <v>75</v>
      </c>
      <c r="N87" s="11">
        <v>1.1379999999999999</v>
      </c>
    </row>
    <row r="88" spans="2:14" x14ac:dyDescent="0.25">
      <c r="B88">
        <v>76</v>
      </c>
      <c r="C88" s="11">
        <v>0.61799999999999999</v>
      </c>
      <c r="F88">
        <v>70</v>
      </c>
      <c r="G88" s="11">
        <v>0.73899999999999999</v>
      </c>
      <c r="M88">
        <v>76</v>
      </c>
      <c r="N88" s="11">
        <v>1.0609999999999999</v>
      </c>
    </row>
    <row r="89" spans="2:14" x14ac:dyDescent="0.25">
      <c r="B89">
        <v>77</v>
      </c>
      <c r="C89" s="11">
        <v>0.57799999999999996</v>
      </c>
      <c r="F89">
        <v>71</v>
      </c>
      <c r="G89" s="11">
        <v>0.96299999999999997</v>
      </c>
      <c r="M89">
        <v>77</v>
      </c>
      <c r="N89" s="11">
        <v>1.2629999999999999</v>
      </c>
    </row>
    <row r="90" spans="2:14" x14ac:dyDescent="0.25">
      <c r="B90">
        <v>78</v>
      </c>
      <c r="C90" s="11">
        <v>0.70799999999999996</v>
      </c>
      <c r="F90">
        <v>72</v>
      </c>
      <c r="G90" s="11">
        <v>0.81699999999999995</v>
      </c>
      <c r="M90">
        <v>78</v>
      </c>
      <c r="N90" s="11">
        <v>0.67400000000000004</v>
      </c>
    </row>
    <row r="91" spans="2:14" x14ac:dyDescent="0.25">
      <c r="C91" s="11"/>
      <c r="G91" s="11"/>
      <c r="N91" s="1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AJ198"/>
  <sheetViews>
    <sheetView tabSelected="1" topLeftCell="A89" zoomScale="60" zoomScaleNormal="60" workbookViewId="0">
      <selection activeCell="Y107" sqref="Y107:AJ113"/>
    </sheetView>
  </sheetViews>
  <sheetFormatPr defaultColWidth="9.140625" defaultRowHeight="15" x14ac:dyDescent="0.25"/>
  <cols>
    <col min="1" max="4" width="9.140625" style="1"/>
    <col min="5" max="5" width="10.7109375" style="1" customWidth="1"/>
    <col min="6" max="6" width="12" style="1" customWidth="1"/>
    <col min="7" max="11" width="9.140625" style="1"/>
    <col min="12" max="12" width="9.7109375" style="1" customWidth="1"/>
    <col min="13" max="13" width="7.28515625" style="1" customWidth="1"/>
    <col min="14" max="16384" width="9.140625" style="1"/>
  </cols>
  <sheetData>
    <row r="3" spans="2:10" x14ac:dyDescent="0.25">
      <c r="D3" s="1" t="s">
        <v>55</v>
      </c>
      <c r="E3" s="1" t="s">
        <v>53</v>
      </c>
      <c r="F3" s="1" t="s">
        <v>51</v>
      </c>
      <c r="G3" s="1" t="s">
        <v>47</v>
      </c>
      <c r="H3" s="1" t="s">
        <v>59</v>
      </c>
      <c r="I3" s="1" t="s">
        <v>46</v>
      </c>
      <c r="J3" s="1" t="s">
        <v>49</v>
      </c>
    </row>
    <row r="4" spans="2:10" x14ac:dyDescent="0.25">
      <c r="D4" s="1" t="s">
        <v>56</v>
      </c>
      <c r="E4" s="1" t="s">
        <v>54</v>
      </c>
      <c r="F4" s="1" t="s">
        <v>52</v>
      </c>
      <c r="G4" s="1" t="s">
        <v>48</v>
      </c>
      <c r="H4" s="1" t="s">
        <v>58</v>
      </c>
      <c r="I4" s="1" t="s">
        <v>60</v>
      </c>
      <c r="J4" s="1" t="s">
        <v>50</v>
      </c>
    </row>
    <row r="5" spans="2:10" x14ac:dyDescent="0.25">
      <c r="C5" s="2" t="s">
        <v>7</v>
      </c>
      <c r="D5" s="1" t="s">
        <v>0</v>
      </c>
      <c r="E5" s="1" t="s">
        <v>1</v>
      </c>
      <c r="F5" s="1" t="s">
        <v>2</v>
      </c>
      <c r="G5" s="1" t="s">
        <v>3</v>
      </c>
      <c r="H5" s="1" t="s">
        <v>4</v>
      </c>
      <c r="I5" s="1" t="s">
        <v>5</v>
      </c>
      <c r="J5" s="1" t="s">
        <v>6</v>
      </c>
    </row>
    <row r="6" spans="2:10" x14ac:dyDescent="0.25">
      <c r="B6" s="71" t="s">
        <v>8</v>
      </c>
      <c r="C6" s="2">
        <v>1</v>
      </c>
      <c r="D6" s="5">
        <v>0.83499999999999996</v>
      </c>
      <c r="E6" s="5">
        <v>0.81399999999999995</v>
      </c>
      <c r="F6" s="5">
        <v>0.79800000000000004</v>
      </c>
      <c r="G6" s="5"/>
      <c r="H6" s="5"/>
      <c r="I6" s="5"/>
      <c r="J6" s="6"/>
    </row>
    <row r="7" spans="2:10" x14ac:dyDescent="0.25">
      <c r="B7" s="72"/>
      <c r="C7" s="3">
        <v>2</v>
      </c>
      <c r="D7" s="7">
        <v>0.71699999999999997</v>
      </c>
      <c r="E7" s="7">
        <v>1.3140000000000001</v>
      </c>
      <c r="F7" s="7">
        <v>1.0389999999999999</v>
      </c>
      <c r="G7" s="7"/>
      <c r="H7" s="7"/>
      <c r="I7" s="7"/>
      <c r="J7" s="8"/>
    </row>
    <row r="8" spans="2:10" x14ac:dyDescent="0.25">
      <c r="B8" s="72"/>
      <c r="C8" s="3">
        <v>3</v>
      </c>
      <c r="D8" s="7">
        <v>0.58299999999999996</v>
      </c>
      <c r="E8" s="7">
        <v>1.288</v>
      </c>
      <c r="F8" s="7">
        <v>0.45700000000000002</v>
      </c>
      <c r="G8" s="7"/>
      <c r="H8" s="7"/>
      <c r="I8" s="7"/>
      <c r="J8" s="8"/>
    </row>
    <row r="9" spans="2:10" x14ac:dyDescent="0.25">
      <c r="B9" s="72"/>
      <c r="C9" s="3">
        <v>4</v>
      </c>
      <c r="D9" s="7">
        <v>0.58299999999999996</v>
      </c>
      <c r="E9" s="7">
        <v>1.242</v>
      </c>
      <c r="F9" s="7">
        <v>1.087</v>
      </c>
      <c r="G9" s="7"/>
      <c r="H9" s="7"/>
      <c r="I9" s="7"/>
      <c r="J9" s="8"/>
    </row>
    <row r="10" spans="2:10" x14ac:dyDescent="0.25">
      <c r="B10" s="72"/>
      <c r="C10" s="3">
        <v>5</v>
      </c>
      <c r="D10" s="7">
        <v>1.085</v>
      </c>
      <c r="E10" s="7">
        <v>1.161</v>
      </c>
      <c r="F10" s="7">
        <v>1.268</v>
      </c>
      <c r="G10" s="7"/>
      <c r="H10" s="7"/>
      <c r="I10" s="7"/>
      <c r="J10" s="8"/>
    </row>
    <row r="11" spans="2:10" x14ac:dyDescent="0.25">
      <c r="B11" s="73"/>
      <c r="C11" s="3">
        <v>6</v>
      </c>
      <c r="D11" s="7">
        <v>0.66100000000000003</v>
      </c>
      <c r="E11" s="7">
        <v>1.421</v>
      </c>
      <c r="F11" s="7">
        <v>1.3520000000000001</v>
      </c>
      <c r="G11" s="7"/>
      <c r="H11" s="7"/>
      <c r="I11" s="7"/>
      <c r="J11" s="8"/>
    </row>
    <row r="12" spans="2:10" x14ac:dyDescent="0.25">
      <c r="B12" s="71" t="s">
        <v>8</v>
      </c>
      <c r="C12" s="2">
        <v>7</v>
      </c>
      <c r="D12" s="5">
        <v>0.69599999999999995</v>
      </c>
      <c r="E12" s="5"/>
      <c r="G12" s="5">
        <v>1.2250000000000001</v>
      </c>
      <c r="H12" s="5"/>
      <c r="I12" s="5"/>
      <c r="J12" s="6"/>
    </row>
    <row r="13" spans="2:10" x14ac:dyDescent="0.25">
      <c r="B13" s="72"/>
      <c r="C13" s="3">
        <v>8</v>
      </c>
      <c r="D13" s="7">
        <v>0.67700000000000005</v>
      </c>
      <c r="E13" s="7"/>
      <c r="G13" s="7">
        <v>0.60299999999999998</v>
      </c>
      <c r="H13" s="7"/>
      <c r="I13" s="7"/>
      <c r="J13" s="8"/>
    </row>
    <row r="14" spans="2:10" x14ac:dyDescent="0.25">
      <c r="B14" s="72"/>
      <c r="C14" s="3">
        <v>9</v>
      </c>
      <c r="D14" s="7">
        <v>0.44700000000000001</v>
      </c>
      <c r="E14" s="7"/>
      <c r="G14" s="7">
        <v>0.753</v>
      </c>
      <c r="H14" s="7"/>
      <c r="I14" s="7"/>
      <c r="J14" s="8"/>
    </row>
    <row r="15" spans="2:10" x14ac:dyDescent="0.25">
      <c r="B15" s="72"/>
      <c r="C15" s="3">
        <v>10</v>
      </c>
      <c r="D15" s="7">
        <v>0.58499999999999996</v>
      </c>
      <c r="E15" s="7"/>
      <c r="G15" s="7">
        <v>0.94199999999999995</v>
      </c>
      <c r="H15" s="7"/>
      <c r="I15" s="7"/>
      <c r="J15" s="8"/>
    </row>
    <row r="16" spans="2:10" x14ac:dyDescent="0.25">
      <c r="B16" s="72"/>
      <c r="C16" s="3">
        <v>11</v>
      </c>
      <c r="D16" s="7">
        <v>0.55300000000000005</v>
      </c>
      <c r="E16" s="7"/>
      <c r="G16" s="7">
        <v>0.998</v>
      </c>
      <c r="H16" s="7"/>
      <c r="I16" s="7"/>
      <c r="J16" s="8"/>
    </row>
    <row r="17" spans="2:10" x14ac:dyDescent="0.25">
      <c r="B17" s="73"/>
      <c r="C17" s="4">
        <v>12</v>
      </c>
      <c r="D17" s="9">
        <v>0.97399999999999998</v>
      </c>
      <c r="E17" s="9"/>
      <c r="G17" s="9">
        <v>0.68700000000000006</v>
      </c>
      <c r="H17" s="9"/>
      <c r="I17" s="9"/>
      <c r="J17" s="10"/>
    </row>
    <row r="18" spans="2:10" x14ac:dyDescent="0.25">
      <c r="B18" s="71" t="s">
        <v>9</v>
      </c>
      <c r="C18" s="2">
        <v>13</v>
      </c>
      <c r="D18" s="5">
        <v>0.85599999999999998</v>
      </c>
      <c r="E18" s="5">
        <v>0.77900000000000003</v>
      </c>
      <c r="F18" s="5">
        <v>1.0940000000000001</v>
      </c>
      <c r="G18" s="5"/>
      <c r="H18" s="5"/>
      <c r="I18" s="5"/>
      <c r="J18" s="6"/>
    </row>
    <row r="19" spans="2:10" x14ac:dyDescent="0.25">
      <c r="B19" s="72"/>
      <c r="C19" s="3">
        <v>14</v>
      </c>
      <c r="D19" s="7">
        <v>0.55500000000000005</v>
      </c>
      <c r="E19" s="7">
        <v>0.98199999999999998</v>
      </c>
      <c r="F19" s="7">
        <v>0.622</v>
      </c>
      <c r="G19" s="7"/>
      <c r="H19" s="7"/>
      <c r="I19" s="7"/>
      <c r="J19" s="8"/>
    </row>
    <row r="20" spans="2:10" x14ac:dyDescent="0.25">
      <c r="B20" s="72"/>
      <c r="C20" s="3">
        <v>15</v>
      </c>
      <c r="D20" s="7">
        <v>0.56200000000000006</v>
      </c>
      <c r="E20" s="7">
        <v>0.90400000000000003</v>
      </c>
      <c r="F20" s="7">
        <v>0.879</v>
      </c>
      <c r="G20" s="7"/>
      <c r="H20" s="7"/>
      <c r="I20" s="7"/>
      <c r="J20" s="8"/>
    </row>
    <row r="21" spans="2:10" x14ac:dyDescent="0.25">
      <c r="B21" s="72"/>
      <c r="C21" s="3">
        <v>16</v>
      </c>
      <c r="D21" s="7">
        <v>0.61799999999999999</v>
      </c>
      <c r="E21" s="7">
        <v>1.444</v>
      </c>
      <c r="F21" s="7">
        <v>1.1060000000000001</v>
      </c>
      <c r="G21" s="7"/>
      <c r="H21" s="7"/>
      <c r="I21" s="7"/>
      <c r="J21" s="8"/>
    </row>
    <row r="22" spans="2:10" x14ac:dyDescent="0.25">
      <c r="B22" s="72"/>
      <c r="C22" s="3">
        <v>17</v>
      </c>
      <c r="D22" s="7">
        <v>0.73399999999999999</v>
      </c>
      <c r="E22" s="7">
        <v>1.2350000000000001</v>
      </c>
      <c r="F22" s="7">
        <v>1.147</v>
      </c>
      <c r="G22" s="7"/>
      <c r="H22" s="7"/>
      <c r="I22" s="7"/>
      <c r="J22" s="8"/>
    </row>
    <row r="23" spans="2:10" x14ac:dyDescent="0.25">
      <c r="B23" s="73"/>
      <c r="C23" s="4">
        <v>18</v>
      </c>
      <c r="D23" s="9">
        <v>0.64200000000000002</v>
      </c>
      <c r="E23" s="9">
        <v>0.97499999999999998</v>
      </c>
      <c r="F23" s="9">
        <v>1.042</v>
      </c>
      <c r="G23" s="9"/>
      <c r="H23" s="9"/>
      <c r="I23" s="9"/>
      <c r="J23" s="10"/>
    </row>
    <row r="24" spans="2:10" x14ac:dyDescent="0.25">
      <c r="B24" s="71" t="s">
        <v>9</v>
      </c>
      <c r="C24" s="2">
        <v>19</v>
      </c>
      <c r="D24" s="5">
        <v>0.66800000000000004</v>
      </c>
      <c r="E24" s="5"/>
      <c r="G24" s="5">
        <v>1.151</v>
      </c>
      <c r="H24" s="5"/>
      <c r="I24" s="5"/>
      <c r="J24" s="6"/>
    </row>
    <row r="25" spans="2:10" x14ac:dyDescent="0.25">
      <c r="B25" s="72"/>
      <c r="C25" s="3">
        <v>20</v>
      </c>
      <c r="D25" s="7">
        <v>0.65100000000000002</v>
      </c>
      <c r="E25" s="7"/>
      <c r="G25" s="7">
        <v>1.3240000000000001</v>
      </c>
      <c r="H25" s="7"/>
      <c r="I25" s="7"/>
      <c r="J25" s="8"/>
    </row>
    <row r="26" spans="2:10" x14ac:dyDescent="0.25">
      <c r="B26" s="72"/>
      <c r="C26" s="3">
        <v>21</v>
      </c>
      <c r="D26" s="7">
        <v>0.68</v>
      </c>
      <c r="E26" s="7"/>
      <c r="G26" s="7">
        <v>1.087</v>
      </c>
      <c r="H26" s="7"/>
      <c r="I26" s="7"/>
      <c r="J26" s="8"/>
    </row>
    <row r="27" spans="2:10" x14ac:dyDescent="0.25">
      <c r="B27" s="72"/>
      <c r="C27" s="3">
        <v>22</v>
      </c>
      <c r="D27" s="7"/>
      <c r="E27" s="7"/>
      <c r="G27" s="7">
        <v>0.89100000000000001</v>
      </c>
      <c r="H27" s="7"/>
      <c r="I27" s="7"/>
      <c r="J27" s="8"/>
    </row>
    <row r="28" spans="2:10" x14ac:dyDescent="0.25">
      <c r="B28" s="72"/>
      <c r="C28" s="3">
        <v>23</v>
      </c>
      <c r="D28" s="7">
        <v>0.68899999999999995</v>
      </c>
      <c r="E28" s="7"/>
      <c r="G28" s="7">
        <v>1.0129999999999999</v>
      </c>
      <c r="H28" s="7"/>
      <c r="I28" s="7"/>
      <c r="J28" s="8"/>
    </row>
    <row r="29" spans="2:10" x14ac:dyDescent="0.25">
      <c r="B29" s="73"/>
      <c r="C29" s="4">
        <v>24</v>
      </c>
      <c r="D29" s="9">
        <v>0.58799999999999997</v>
      </c>
      <c r="E29" s="9"/>
      <c r="G29" s="9">
        <v>0.53400000000000003</v>
      </c>
      <c r="H29" s="9"/>
      <c r="I29" s="9"/>
      <c r="J29" s="10"/>
    </row>
    <row r="30" spans="2:10" x14ac:dyDescent="0.25">
      <c r="B30" s="71" t="s">
        <v>10</v>
      </c>
      <c r="C30" s="2">
        <v>25</v>
      </c>
      <c r="D30" s="5">
        <v>0.47</v>
      </c>
      <c r="E30" s="5">
        <v>1.0920000000000001</v>
      </c>
      <c r="F30" s="5">
        <v>0.76</v>
      </c>
      <c r="G30" s="5"/>
      <c r="H30" s="5"/>
      <c r="I30" s="5"/>
      <c r="J30" s="6"/>
    </row>
    <row r="31" spans="2:10" x14ac:dyDescent="0.25">
      <c r="B31" s="72"/>
      <c r="C31" s="3">
        <v>26</v>
      </c>
      <c r="D31" s="7">
        <v>0.748</v>
      </c>
      <c r="E31" s="7">
        <v>0.90900000000000003</v>
      </c>
      <c r="F31" s="7">
        <v>1.07</v>
      </c>
      <c r="G31" s="7"/>
      <c r="H31" s="7"/>
      <c r="I31" s="7"/>
      <c r="J31" s="8"/>
    </row>
    <row r="32" spans="2:10" x14ac:dyDescent="0.25">
      <c r="B32" s="72"/>
      <c r="C32" s="3">
        <v>27</v>
      </c>
      <c r="D32" s="7">
        <v>0.63500000000000001</v>
      </c>
      <c r="E32" s="7">
        <v>0.80900000000000005</v>
      </c>
      <c r="F32" s="7">
        <v>1.266</v>
      </c>
      <c r="G32" s="7"/>
      <c r="H32" s="7"/>
      <c r="I32" s="7"/>
      <c r="J32" s="8"/>
    </row>
    <row r="33" spans="2:10" x14ac:dyDescent="0.25">
      <c r="B33" s="72"/>
      <c r="C33" s="3">
        <v>28</v>
      </c>
      <c r="D33" s="7">
        <v>0.56699999999999995</v>
      </c>
      <c r="E33" s="7">
        <v>0.96199999999999997</v>
      </c>
      <c r="F33" s="7">
        <v>0.79100000000000004</v>
      </c>
      <c r="G33" s="7"/>
      <c r="H33" s="7"/>
      <c r="I33" s="7"/>
      <c r="J33" s="8"/>
    </row>
    <row r="34" spans="2:10" x14ac:dyDescent="0.25">
      <c r="B34" s="72"/>
      <c r="C34" s="3">
        <v>29</v>
      </c>
      <c r="D34" s="7">
        <v>0.66100000000000003</v>
      </c>
      <c r="E34" s="7">
        <v>0.54200000000000004</v>
      </c>
      <c r="F34" s="7">
        <v>1.135</v>
      </c>
      <c r="G34" s="7"/>
      <c r="H34" s="7"/>
      <c r="I34" s="7"/>
      <c r="J34" s="8"/>
    </row>
    <row r="35" spans="2:10" x14ac:dyDescent="0.25">
      <c r="B35" s="73"/>
      <c r="C35" s="4">
        <v>30</v>
      </c>
      <c r="D35" s="9">
        <v>0.48699999999999999</v>
      </c>
      <c r="E35" s="9">
        <v>0.76800000000000002</v>
      </c>
      <c r="F35" s="9">
        <v>0.622</v>
      </c>
      <c r="G35" s="9"/>
      <c r="H35" s="9"/>
      <c r="I35" s="9"/>
      <c r="J35" s="10"/>
    </row>
    <row r="36" spans="2:10" x14ac:dyDescent="0.25">
      <c r="B36" s="71" t="s">
        <v>10</v>
      </c>
      <c r="C36" s="2">
        <v>31</v>
      </c>
      <c r="D36" s="5">
        <v>0.57399999999999995</v>
      </c>
      <c r="E36" s="5"/>
      <c r="G36" s="5">
        <v>0.77100000000000002</v>
      </c>
      <c r="H36" s="5"/>
      <c r="I36" s="5"/>
      <c r="J36" s="6"/>
    </row>
    <row r="37" spans="2:10" x14ac:dyDescent="0.25">
      <c r="B37" s="72"/>
      <c r="C37" s="3">
        <v>32</v>
      </c>
      <c r="D37" s="7">
        <v>0.57599999999999996</v>
      </c>
      <c r="E37" s="7"/>
      <c r="G37" s="7">
        <v>1.028</v>
      </c>
      <c r="H37" s="7"/>
      <c r="I37" s="7"/>
      <c r="J37" s="8"/>
    </row>
    <row r="38" spans="2:10" x14ac:dyDescent="0.25">
      <c r="B38" s="72"/>
      <c r="C38" s="3">
        <v>33</v>
      </c>
      <c r="D38" s="7">
        <v>0.626</v>
      </c>
      <c r="E38" s="7"/>
      <c r="G38" s="7">
        <v>0.90400000000000003</v>
      </c>
      <c r="H38" s="7"/>
      <c r="I38" s="7"/>
      <c r="J38" s="8"/>
    </row>
    <row r="39" spans="2:10" x14ac:dyDescent="0.25">
      <c r="B39" s="72"/>
      <c r="C39" s="3">
        <v>34</v>
      </c>
      <c r="D39" s="7">
        <v>0.56399999999999995</v>
      </c>
      <c r="E39" s="7"/>
      <c r="G39" s="7">
        <v>1.4590000000000001</v>
      </c>
      <c r="H39" s="7"/>
      <c r="I39" s="7"/>
      <c r="J39" s="8"/>
    </row>
    <row r="40" spans="2:10" x14ac:dyDescent="0.25">
      <c r="B40" s="72"/>
      <c r="C40" s="3">
        <v>35</v>
      </c>
      <c r="D40" s="7">
        <v>0.77600000000000002</v>
      </c>
      <c r="E40" s="7"/>
      <c r="G40" s="7">
        <v>1.0049999999999999</v>
      </c>
      <c r="H40" s="7"/>
      <c r="I40" s="7"/>
      <c r="J40" s="8"/>
    </row>
    <row r="41" spans="2:10" x14ac:dyDescent="0.25">
      <c r="B41" s="73"/>
      <c r="C41" s="3">
        <v>36</v>
      </c>
      <c r="D41" s="7">
        <v>0.82799999999999996</v>
      </c>
      <c r="E41" s="7"/>
      <c r="G41" s="7">
        <v>0.95399999999999996</v>
      </c>
      <c r="H41" s="7"/>
      <c r="I41" s="7"/>
      <c r="J41" s="8"/>
    </row>
    <row r="42" spans="2:10" x14ac:dyDescent="0.25">
      <c r="B42" s="71" t="s">
        <v>8</v>
      </c>
      <c r="C42" s="2">
        <v>37</v>
      </c>
      <c r="D42" s="5">
        <v>0.72399999999999998</v>
      </c>
      <c r="E42" s="5">
        <v>0.91100000000000003</v>
      </c>
      <c r="F42" s="5">
        <v>1.0389999999999999</v>
      </c>
      <c r="G42" s="5"/>
      <c r="H42" s="5">
        <v>0.69299999999999995</v>
      </c>
      <c r="I42" s="5">
        <v>0.77800000000000002</v>
      </c>
      <c r="J42" s="6"/>
    </row>
    <row r="43" spans="2:10" x14ac:dyDescent="0.25">
      <c r="B43" s="72"/>
      <c r="C43" s="3">
        <v>38</v>
      </c>
      <c r="D43" s="7">
        <v>0.46800000000000003</v>
      </c>
      <c r="E43" s="7">
        <v>0.89300000000000002</v>
      </c>
      <c r="F43" s="7">
        <v>0.82199999999999995</v>
      </c>
      <c r="G43" s="7"/>
      <c r="H43" s="7">
        <v>0.76700000000000002</v>
      </c>
      <c r="I43" s="7">
        <v>0.68300000000000005</v>
      </c>
      <c r="J43" s="8"/>
    </row>
    <row r="44" spans="2:10" x14ac:dyDescent="0.25">
      <c r="B44" s="72"/>
      <c r="C44" s="3">
        <v>39</v>
      </c>
      <c r="D44" s="7">
        <v>0.70299999999999996</v>
      </c>
      <c r="E44" s="7">
        <v>1.1839999999999999</v>
      </c>
      <c r="F44" s="7">
        <v>0.85499999999999998</v>
      </c>
      <c r="G44" s="7"/>
      <c r="H44" s="7">
        <v>0.77700000000000002</v>
      </c>
      <c r="I44" s="7">
        <v>0.75700000000000001</v>
      </c>
      <c r="J44" s="8"/>
    </row>
    <row r="45" spans="2:10" x14ac:dyDescent="0.25">
      <c r="B45" s="72"/>
      <c r="C45" s="3">
        <v>40</v>
      </c>
      <c r="D45" s="7">
        <v>0.69399999999999995</v>
      </c>
      <c r="E45" s="7">
        <v>0.86499999999999999</v>
      </c>
      <c r="F45" s="7">
        <v>1.042</v>
      </c>
      <c r="G45" s="7"/>
      <c r="H45" s="7">
        <v>0.78900000000000003</v>
      </c>
      <c r="I45" s="7">
        <v>0.76400000000000001</v>
      </c>
      <c r="J45" s="8"/>
    </row>
    <row r="46" spans="2:10" x14ac:dyDescent="0.25">
      <c r="B46" s="72"/>
      <c r="C46" s="3">
        <v>41</v>
      </c>
      <c r="D46" s="7">
        <v>0.69399999999999995</v>
      </c>
      <c r="E46" s="7">
        <v>0.89100000000000001</v>
      </c>
      <c r="F46" s="7">
        <v>0.879</v>
      </c>
      <c r="G46" s="7"/>
      <c r="H46" s="7">
        <v>0.58299999999999996</v>
      </c>
      <c r="I46" s="7">
        <v>0.79</v>
      </c>
      <c r="J46" s="8"/>
    </row>
    <row r="47" spans="2:10" x14ac:dyDescent="0.25">
      <c r="B47" s="73"/>
      <c r="C47" s="4">
        <v>42</v>
      </c>
      <c r="D47" s="9">
        <v>0.65100000000000002</v>
      </c>
      <c r="E47" s="9">
        <v>1.143</v>
      </c>
      <c r="F47" s="9">
        <v>0.81200000000000006</v>
      </c>
      <c r="G47" s="9"/>
      <c r="H47" s="9">
        <v>0.52900000000000003</v>
      </c>
      <c r="I47" s="9">
        <v>1.075</v>
      </c>
      <c r="J47" s="10"/>
    </row>
    <row r="48" spans="2:10" x14ac:dyDescent="0.25">
      <c r="B48" s="71" t="s">
        <v>8</v>
      </c>
      <c r="C48" s="2">
        <v>43</v>
      </c>
      <c r="D48" s="5">
        <v>0.49099999999999999</v>
      </c>
      <c r="E48" s="5"/>
      <c r="F48" s="5"/>
      <c r="G48" s="5"/>
      <c r="H48" s="5">
        <v>0.82199999999999995</v>
      </c>
      <c r="I48" s="5">
        <v>0.90900000000000003</v>
      </c>
      <c r="J48" s="6"/>
    </row>
    <row r="49" spans="2:10" x14ac:dyDescent="0.25">
      <c r="B49" s="72"/>
      <c r="C49" s="3">
        <v>44</v>
      </c>
      <c r="D49" s="7">
        <v>0.64400000000000002</v>
      </c>
      <c r="E49" s="7"/>
      <c r="F49" s="7"/>
      <c r="G49" s="7"/>
      <c r="H49" s="7">
        <v>0.85099999999999998</v>
      </c>
      <c r="I49" s="7">
        <v>0.85699999999999998</v>
      </c>
      <c r="J49" s="8">
        <v>0.873</v>
      </c>
    </row>
    <row r="50" spans="2:10" x14ac:dyDescent="0.25">
      <c r="B50" s="72"/>
      <c r="C50" s="3">
        <v>45</v>
      </c>
      <c r="D50" s="7">
        <v>0.67500000000000004</v>
      </c>
      <c r="E50" s="7"/>
      <c r="F50" s="7"/>
      <c r="G50" s="7"/>
      <c r="H50" s="7">
        <v>1.4850000000000001</v>
      </c>
      <c r="I50" s="7">
        <v>0.82099999999999995</v>
      </c>
      <c r="J50" s="8">
        <v>1.4490000000000001</v>
      </c>
    </row>
    <row r="51" spans="2:10" x14ac:dyDescent="0.25">
      <c r="B51" s="72"/>
      <c r="C51" s="3">
        <v>46</v>
      </c>
      <c r="D51" s="7">
        <v>0.65400000000000003</v>
      </c>
      <c r="E51" s="7"/>
      <c r="F51" s="7"/>
      <c r="G51" s="7"/>
      <c r="H51" s="7">
        <v>0.66900000000000004</v>
      </c>
      <c r="I51" s="7">
        <v>0.871</v>
      </c>
      <c r="J51" s="8">
        <v>1.0820000000000001</v>
      </c>
    </row>
    <row r="52" spans="2:10" x14ac:dyDescent="0.25">
      <c r="B52" s="72"/>
      <c r="C52" s="3">
        <v>47</v>
      </c>
      <c r="D52" s="7">
        <v>1.028</v>
      </c>
      <c r="E52" s="7"/>
      <c r="F52" s="7"/>
      <c r="G52" s="7"/>
      <c r="H52" s="7">
        <v>0.872</v>
      </c>
      <c r="I52" s="7">
        <v>0.90600000000000003</v>
      </c>
      <c r="J52" s="8">
        <v>1.4159999999999999</v>
      </c>
    </row>
    <row r="53" spans="2:10" x14ac:dyDescent="0.25">
      <c r="B53" s="73"/>
      <c r="C53" s="4">
        <v>48</v>
      </c>
      <c r="D53" s="9">
        <v>0.70299999999999996</v>
      </c>
      <c r="E53" s="9"/>
      <c r="F53" s="9"/>
      <c r="G53" s="9"/>
      <c r="H53" s="9"/>
      <c r="I53" s="9"/>
      <c r="J53" s="10">
        <v>0.67900000000000005</v>
      </c>
    </row>
    <row r="54" spans="2:10" x14ac:dyDescent="0.25">
      <c r="B54" s="71" t="s">
        <v>9</v>
      </c>
      <c r="C54" s="2">
        <v>49</v>
      </c>
      <c r="D54" s="5">
        <v>0.60899999999999999</v>
      </c>
      <c r="E54" s="5">
        <v>1.39</v>
      </c>
      <c r="F54" s="5">
        <v>0.84799999999999998</v>
      </c>
      <c r="G54" s="5"/>
      <c r="H54" s="5">
        <v>0.59099999999999997</v>
      </c>
      <c r="I54" s="5">
        <v>0.65200000000000002</v>
      </c>
      <c r="J54" s="6"/>
    </row>
    <row r="55" spans="2:10" x14ac:dyDescent="0.25">
      <c r="B55" s="72"/>
      <c r="C55" s="3">
        <v>50</v>
      </c>
      <c r="D55" s="7">
        <v>0.66300000000000003</v>
      </c>
      <c r="E55" s="7">
        <v>0.85299999999999998</v>
      </c>
      <c r="F55" s="7">
        <v>0.79800000000000004</v>
      </c>
      <c r="G55" s="7"/>
      <c r="H55" s="7">
        <v>0.77400000000000002</v>
      </c>
      <c r="I55" s="7">
        <v>0.69299999999999995</v>
      </c>
      <c r="J55" s="8"/>
    </row>
    <row r="56" spans="2:10" x14ac:dyDescent="0.25">
      <c r="B56" s="72"/>
      <c r="C56" s="3">
        <v>51</v>
      </c>
      <c r="D56" s="7">
        <v>0.69599999999999995</v>
      </c>
      <c r="E56" s="7">
        <v>0.91900000000000004</v>
      </c>
      <c r="F56" s="7">
        <v>0.79300000000000004</v>
      </c>
      <c r="G56" s="7"/>
      <c r="H56" s="7">
        <v>0.45900000000000002</v>
      </c>
      <c r="I56" s="7">
        <v>0.69299999999999995</v>
      </c>
      <c r="J56" s="8"/>
    </row>
    <row r="57" spans="2:10" x14ac:dyDescent="0.25">
      <c r="B57" s="72"/>
      <c r="C57" s="3">
        <v>52</v>
      </c>
      <c r="D57" s="7">
        <v>0.57799999999999996</v>
      </c>
      <c r="E57" s="7">
        <v>0.92400000000000004</v>
      </c>
      <c r="F57" s="7">
        <v>0.77400000000000002</v>
      </c>
      <c r="G57" s="7"/>
      <c r="H57" s="7">
        <v>0.67600000000000005</v>
      </c>
      <c r="I57" s="7">
        <v>0.70699999999999996</v>
      </c>
      <c r="J57" s="8"/>
    </row>
    <row r="58" spans="2:10" x14ac:dyDescent="0.25">
      <c r="B58" s="72"/>
      <c r="C58" s="3">
        <v>53</v>
      </c>
      <c r="D58" s="7">
        <v>0.52900000000000003</v>
      </c>
      <c r="E58" s="7">
        <v>0.628</v>
      </c>
      <c r="F58" s="7">
        <v>0.49299999999999999</v>
      </c>
      <c r="G58" s="7"/>
      <c r="H58" s="7">
        <v>0.90100000000000002</v>
      </c>
      <c r="I58" s="7">
        <v>0.66700000000000004</v>
      </c>
      <c r="J58" s="8"/>
    </row>
    <row r="59" spans="2:10" x14ac:dyDescent="0.25">
      <c r="B59" s="73"/>
      <c r="C59" s="4">
        <v>54</v>
      </c>
      <c r="D59" s="9">
        <v>0.61399999999999999</v>
      </c>
      <c r="E59" s="9">
        <v>1.008</v>
      </c>
      <c r="F59" s="9">
        <v>0.81</v>
      </c>
      <c r="G59" s="9"/>
      <c r="H59" s="9">
        <v>0.64300000000000002</v>
      </c>
      <c r="I59" s="9">
        <v>0.74</v>
      </c>
      <c r="J59" s="10"/>
    </row>
    <row r="60" spans="2:10" x14ac:dyDescent="0.25">
      <c r="B60" s="71" t="s">
        <v>9</v>
      </c>
      <c r="C60" s="2">
        <v>55</v>
      </c>
      <c r="D60" s="5">
        <v>0.58099999999999996</v>
      </c>
      <c r="E60" s="5"/>
      <c r="F60" s="5"/>
      <c r="G60" s="5"/>
      <c r="H60" s="5">
        <v>0.76</v>
      </c>
      <c r="I60" s="5">
        <v>0.434</v>
      </c>
      <c r="J60" s="6">
        <v>0.85499999999999998</v>
      </c>
    </row>
    <row r="61" spans="2:10" x14ac:dyDescent="0.25">
      <c r="B61" s="72"/>
      <c r="C61" s="3">
        <v>56</v>
      </c>
      <c r="D61" s="7">
        <v>0.76200000000000001</v>
      </c>
      <c r="E61" s="7"/>
      <c r="F61" s="7"/>
      <c r="G61" s="7"/>
      <c r="H61" s="7">
        <v>0.72699999999999998</v>
      </c>
      <c r="I61" s="7">
        <v>0.752</v>
      </c>
      <c r="J61" s="8">
        <v>1.4790000000000001</v>
      </c>
    </row>
    <row r="62" spans="2:10" x14ac:dyDescent="0.25">
      <c r="B62" s="72"/>
      <c r="C62" s="3">
        <v>57</v>
      </c>
      <c r="D62" s="7">
        <v>0.73899999999999999</v>
      </c>
      <c r="E62" s="7"/>
      <c r="F62" s="7"/>
      <c r="G62" s="7"/>
      <c r="H62" s="7">
        <v>0.47399999999999998</v>
      </c>
      <c r="I62" s="7">
        <v>0.85399999999999998</v>
      </c>
      <c r="J62" s="8">
        <v>0.99299999999999999</v>
      </c>
    </row>
    <row r="63" spans="2:10" x14ac:dyDescent="0.25">
      <c r="B63" s="72"/>
      <c r="C63" s="3">
        <v>58</v>
      </c>
      <c r="D63" s="7">
        <v>0.65100000000000002</v>
      </c>
      <c r="E63" s="7"/>
      <c r="F63" s="7"/>
      <c r="G63" s="7"/>
      <c r="H63" s="7">
        <v>0.73899999999999999</v>
      </c>
      <c r="I63" s="7">
        <v>0.96299999999999997</v>
      </c>
      <c r="J63" s="8">
        <v>0.80200000000000005</v>
      </c>
    </row>
    <row r="64" spans="2:10" x14ac:dyDescent="0.25">
      <c r="B64" s="72"/>
      <c r="C64" s="3">
        <v>59</v>
      </c>
      <c r="D64" s="7">
        <v>0.71499999999999997</v>
      </c>
      <c r="E64" s="7"/>
      <c r="F64" s="7"/>
      <c r="G64" s="7"/>
      <c r="H64" s="7">
        <v>0.78600000000000003</v>
      </c>
      <c r="I64" s="7">
        <v>0.41799999999999998</v>
      </c>
      <c r="J64" s="8">
        <v>1.38</v>
      </c>
    </row>
    <row r="65" spans="2:10" x14ac:dyDescent="0.25">
      <c r="B65" s="73"/>
      <c r="C65" s="4">
        <v>60</v>
      </c>
      <c r="D65" s="9">
        <v>0.72399999999999998</v>
      </c>
      <c r="E65" s="9"/>
      <c r="F65" s="9"/>
      <c r="G65" s="9"/>
      <c r="H65" s="9">
        <v>0.73599999999999999</v>
      </c>
      <c r="I65" s="9">
        <v>0.755</v>
      </c>
      <c r="J65" s="10">
        <v>0.89300000000000002</v>
      </c>
    </row>
    <row r="66" spans="2:10" x14ac:dyDescent="0.25">
      <c r="B66" s="71" t="s">
        <v>10</v>
      </c>
      <c r="C66" s="2">
        <v>61</v>
      </c>
      <c r="D66" s="5">
        <v>1.228</v>
      </c>
      <c r="E66" s="5"/>
      <c r="F66" s="5">
        <v>1.0249999999999999</v>
      </c>
      <c r="G66" s="5"/>
      <c r="H66" s="5">
        <v>0.88200000000000001</v>
      </c>
      <c r="I66" s="5">
        <v>0.69499999999999995</v>
      </c>
      <c r="J66" s="6"/>
    </row>
    <row r="67" spans="2:10" x14ac:dyDescent="0.25">
      <c r="B67" s="72"/>
      <c r="C67" s="3">
        <v>62</v>
      </c>
      <c r="D67" s="7">
        <v>0.65400000000000003</v>
      </c>
      <c r="E67" s="7">
        <v>1.6679999999999999</v>
      </c>
      <c r="F67" s="7">
        <v>1.006</v>
      </c>
      <c r="G67" s="7"/>
      <c r="H67" s="7">
        <v>0.626</v>
      </c>
      <c r="I67" s="7">
        <v>0.53100000000000003</v>
      </c>
      <c r="J67" s="8"/>
    </row>
    <row r="68" spans="2:10" x14ac:dyDescent="0.25">
      <c r="B68" s="72"/>
      <c r="C68" s="3">
        <v>63</v>
      </c>
      <c r="D68" s="7">
        <v>0.53600000000000003</v>
      </c>
      <c r="E68" s="7">
        <v>0.98499999999999999</v>
      </c>
      <c r="F68" s="7">
        <v>0.82199999999999995</v>
      </c>
      <c r="G68" s="7"/>
      <c r="H68" s="7">
        <v>0.624</v>
      </c>
      <c r="I68" s="7">
        <v>0.629</v>
      </c>
      <c r="J68" s="8"/>
    </row>
    <row r="69" spans="2:10" x14ac:dyDescent="0.25">
      <c r="B69" s="72"/>
      <c r="C69" s="3">
        <v>64</v>
      </c>
      <c r="D69" s="7">
        <v>0.60399999999999998</v>
      </c>
      <c r="E69" s="7">
        <v>1.36</v>
      </c>
      <c r="F69" s="7">
        <v>0.83899999999999997</v>
      </c>
      <c r="G69" s="7"/>
      <c r="H69" s="7">
        <v>0.64300000000000002</v>
      </c>
      <c r="I69" s="7">
        <v>0.75700000000000001</v>
      </c>
      <c r="J69" s="8"/>
    </row>
    <row r="70" spans="2:10" x14ac:dyDescent="0.25">
      <c r="B70" s="72"/>
      <c r="C70" s="3">
        <v>65</v>
      </c>
      <c r="D70" s="7">
        <v>0.52400000000000002</v>
      </c>
      <c r="E70" s="7">
        <v>1.214</v>
      </c>
      <c r="F70" s="7">
        <v>0.84399999999999997</v>
      </c>
      <c r="G70" s="7"/>
      <c r="H70" s="7">
        <v>0.58599999999999997</v>
      </c>
      <c r="I70" s="7">
        <v>0.61699999999999999</v>
      </c>
      <c r="J70" s="8"/>
    </row>
    <row r="71" spans="2:10" x14ac:dyDescent="0.25">
      <c r="B71" s="73"/>
      <c r="C71" s="4">
        <v>66</v>
      </c>
      <c r="D71" s="9">
        <v>0.89900000000000002</v>
      </c>
      <c r="E71" s="9">
        <v>0.88800000000000001</v>
      </c>
      <c r="F71" s="7">
        <v>0.96799999999999997</v>
      </c>
      <c r="G71" s="9"/>
      <c r="H71" s="9">
        <v>0.73099999999999998</v>
      </c>
      <c r="I71" s="9">
        <v>0.745</v>
      </c>
      <c r="J71" s="10"/>
    </row>
    <row r="72" spans="2:10" x14ac:dyDescent="0.25">
      <c r="B72" s="71" t="s">
        <v>10</v>
      </c>
      <c r="C72" s="2">
        <v>67</v>
      </c>
      <c r="D72" s="5">
        <v>0.58299999999999996</v>
      </c>
      <c r="E72" s="5"/>
      <c r="F72" s="5"/>
      <c r="G72" s="5"/>
      <c r="H72" s="5">
        <v>0.71899999999999997</v>
      </c>
      <c r="I72" s="5">
        <v>0.55300000000000005</v>
      </c>
      <c r="J72" s="6">
        <v>0.40699999999999997</v>
      </c>
    </row>
    <row r="73" spans="2:10" x14ac:dyDescent="0.25">
      <c r="B73" s="72"/>
      <c r="C73" s="3">
        <v>68</v>
      </c>
      <c r="D73" s="7">
        <v>0.90100000000000002</v>
      </c>
      <c r="E73" s="7"/>
      <c r="F73" s="7"/>
      <c r="G73" s="7"/>
      <c r="H73" s="7">
        <v>0.78900000000000003</v>
      </c>
      <c r="I73" s="7">
        <v>0.52400000000000002</v>
      </c>
      <c r="J73" s="8">
        <v>1.232</v>
      </c>
    </row>
    <row r="74" spans="2:10" x14ac:dyDescent="0.25">
      <c r="B74" s="72"/>
      <c r="C74" s="3">
        <v>69</v>
      </c>
      <c r="D74" s="7">
        <v>0.64700000000000002</v>
      </c>
      <c r="E74" s="7"/>
      <c r="F74" s="7"/>
      <c r="G74" s="7"/>
      <c r="H74" s="7">
        <v>0.94099999999999995</v>
      </c>
      <c r="I74" s="7">
        <v>0.71899999999999997</v>
      </c>
      <c r="J74" s="8">
        <v>1.044</v>
      </c>
    </row>
    <row r="75" spans="2:10" x14ac:dyDescent="0.25">
      <c r="B75" s="72"/>
      <c r="C75" s="3">
        <v>70</v>
      </c>
      <c r="D75" s="7">
        <v>0.78600000000000003</v>
      </c>
      <c r="E75" s="7"/>
      <c r="F75" s="7"/>
      <c r="G75" s="7"/>
      <c r="H75" s="7">
        <v>0.73899999999999999</v>
      </c>
      <c r="I75" s="7">
        <v>1.3029999999999999</v>
      </c>
      <c r="J75" s="8">
        <v>0.93700000000000006</v>
      </c>
    </row>
    <row r="76" spans="2:10" x14ac:dyDescent="0.25">
      <c r="B76" s="72"/>
      <c r="C76" s="3">
        <v>71</v>
      </c>
      <c r="D76" s="7">
        <v>0.63</v>
      </c>
      <c r="E76" s="7"/>
      <c r="F76" s="7"/>
      <c r="G76" s="7"/>
      <c r="H76" s="7">
        <v>0.96299999999999997</v>
      </c>
      <c r="I76" s="7">
        <v>0.69299999999999995</v>
      </c>
      <c r="J76" s="8">
        <v>0.66400000000000003</v>
      </c>
    </row>
    <row r="77" spans="2:10" x14ac:dyDescent="0.25">
      <c r="B77" s="73"/>
      <c r="C77" s="4">
        <v>72</v>
      </c>
      <c r="D77" s="9">
        <v>0.79300000000000004</v>
      </c>
      <c r="E77" s="9"/>
      <c r="F77" s="9"/>
      <c r="G77" s="9"/>
      <c r="H77" s="9">
        <v>0.81699999999999995</v>
      </c>
      <c r="I77" s="9">
        <v>0.57199999999999995</v>
      </c>
      <c r="J77" s="10">
        <v>1.1859999999999999</v>
      </c>
    </row>
    <row r="78" spans="2:10" x14ac:dyDescent="0.25">
      <c r="B78" s="71" t="s">
        <v>11</v>
      </c>
      <c r="C78" s="2">
        <v>73</v>
      </c>
      <c r="D78" s="5">
        <v>0.59699999999999998</v>
      </c>
      <c r="E78" s="5"/>
      <c r="F78" s="5">
        <v>1.29</v>
      </c>
      <c r="G78" s="5">
        <v>0.65900000000000003</v>
      </c>
      <c r="H78" s="5"/>
      <c r="I78" s="5"/>
      <c r="J78" s="6"/>
    </row>
    <row r="79" spans="2:10" x14ac:dyDescent="0.25">
      <c r="B79" s="72"/>
      <c r="C79" s="3">
        <v>74</v>
      </c>
      <c r="D79" s="7">
        <v>0.81599999999999995</v>
      </c>
      <c r="E79" s="7"/>
      <c r="F79" s="7">
        <v>1.4330000000000001</v>
      </c>
      <c r="G79" s="7">
        <v>1.1559999999999999</v>
      </c>
      <c r="H79" s="7"/>
      <c r="I79" s="7"/>
      <c r="J79" s="8"/>
    </row>
    <row r="80" spans="2:10" x14ac:dyDescent="0.25">
      <c r="B80" s="72"/>
      <c r="C80" s="3">
        <v>75</v>
      </c>
      <c r="D80" s="7">
        <v>0.61399999999999999</v>
      </c>
      <c r="E80" s="7"/>
      <c r="F80" s="7">
        <v>1.046</v>
      </c>
      <c r="G80" s="7">
        <v>1.1379999999999999</v>
      </c>
      <c r="H80" s="7"/>
      <c r="I80" s="7"/>
      <c r="J80" s="8"/>
    </row>
    <row r="81" spans="2:19" x14ac:dyDescent="0.25">
      <c r="B81" s="72"/>
      <c r="C81" s="3">
        <v>76</v>
      </c>
      <c r="D81" s="7">
        <v>0.61799999999999999</v>
      </c>
      <c r="E81" s="7"/>
      <c r="F81" s="20">
        <v>2.2589999999999999</v>
      </c>
      <c r="G81" s="7">
        <v>1.0609999999999999</v>
      </c>
      <c r="H81" s="7"/>
      <c r="I81" s="7"/>
      <c r="J81" s="8"/>
    </row>
    <row r="82" spans="2:19" x14ac:dyDescent="0.25">
      <c r="B82" s="72"/>
      <c r="C82" s="3">
        <v>77</v>
      </c>
      <c r="D82" s="7">
        <v>0.57799999999999996</v>
      </c>
      <c r="E82" s="7"/>
      <c r="F82" s="7">
        <v>0.96299999999999997</v>
      </c>
      <c r="G82" s="7">
        <v>1.2629999999999999</v>
      </c>
      <c r="H82" s="7"/>
      <c r="I82" s="7"/>
      <c r="J82" s="8"/>
    </row>
    <row r="83" spans="2:19" x14ac:dyDescent="0.25">
      <c r="B83" s="73"/>
      <c r="C83" s="4">
        <v>78</v>
      </c>
      <c r="D83" s="9">
        <v>0.70799999999999996</v>
      </c>
      <c r="E83" s="9"/>
      <c r="F83" s="9">
        <v>0.63600000000000001</v>
      </c>
      <c r="G83" s="9">
        <v>0.67400000000000004</v>
      </c>
      <c r="H83" s="9"/>
      <c r="I83" s="9"/>
      <c r="J83" s="10"/>
    </row>
    <row r="85" spans="2:19" x14ac:dyDescent="0.25">
      <c r="D85" s="1" t="s">
        <v>0</v>
      </c>
      <c r="E85" s="1" t="s">
        <v>1</v>
      </c>
      <c r="F85" s="1" t="s">
        <v>2</v>
      </c>
      <c r="G85" s="1" t="s">
        <v>3</v>
      </c>
      <c r="H85" s="1" t="s">
        <v>4</v>
      </c>
      <c r="I85" s="1" t="s">
        <v>5</v>
      </c>
      <c r="J85" s="1" t="s">
        <v>6</v>
      </c>
    </row>
    <row r="86" spans="2:19" x14ac:dyDescent="0.25">
      <c r="C86" s="1" t="s">
        <v>16</v>
      </c>
      <c r="D86" s="1">
        <f>COUNT(D6:D83)</f>
        <v>77</v>
      </c>
      <c r="E86" s="1">
        <f t="shared" ref="E86:J86" si="0">COUNT(E6:E83)</f>
        <v>35</v>
      </c>
      <c r="F86" s="1">
        <f t="shared" si="0"/>
        <v>42</v>
      </c>
      <c r="G86" s="1">
        <f t="shared" si="0"/>
        <v>24</v>
      </c>
      <c r="H86" s="1">
        <f t="shared" si="0"/>
        <v>35</v>
      </c>
      <c r="I86" s="1">
        <f t="shared" si="0"/>
        <v>35</v>
      </c>
      <c r="J86" s="1">
        <f t="shared" si="0"/>
        <v>17</v>
      </c>
    </row>
    <row r="87" spans="2:19" x14ac:dyDescent="0.25">
      <c r="C87" s="1" t="s">
        <v>17</v>
      </c>
      <c r="D87" s="1">
        <f>COUNT(D6:D17,D42:D53)</f>
        <v>24</v>
      </c>
      <c r="E87" s="1">
        <f t="shared" ref="E87:J87" si="1">COUNT(E6:E17,E42:E53)</f>
        <v>12</v>
      </c>
      <c r="F87" s="1">
        <f t="shared" si="1"/>
        <v>12</v>
      </c>
      <c r="G87" s="1">
        <f t="shared" si="1"/>
        <v>6</v>
      </c>
      <c r="H87" s="1">
        <f t="shared" si="1"/>
        <v>11</v>
      </c>
      <c r="I87" s="1">
        <f t="shared" si="1"/>
        <v>11</v>
      </c>
      <c r="J87" s="1">
        <f t="shared" si="1"/>
        <v>5</v>
      </c>
    </row>
    <row r="88" spans="2:19" x14ac:dyDescent="0.25">
      <c r="C88" s="1" t="s">
        <v>18</v>
      </c>
      <c r="D88" s="1">
        <f>COUNT(D18:D29,D54:D65)</f>
        <v>23</v>
      </c>
      <c r="E88" s="1">
        <f t="shared" ref="E88:J88" si="2">COUNT(E18:E29,E54:E65)</f>
        <v>12</v>
      </c>
      <c r="F88" s="1">
        <f t="shared" si="2"/>
        <v>12</v>
      </c>
      <c r="G88" s="1">
        <f t="shared" si="2"/>
        <v>6</v>
      </c>
      <c r="H88" s="1">
        <f t="shared" si="2"/>
        <v>12</v>
      </c>
      <c r="I88" s="1">
        <f t="shared" si="2"/>
        <v>12</v>
      </c>
      <c r="J88" s="1">
        <f t="shared" si="2"/>
        <v>6</v>
      </c>
    </row>
    <row r="89" spans="2:19" x14ac:dyDescent="0.25">
      <c r="C89" s="1" t="s">
        <v>19</v>
      </c>
      <c r="D89" s="1">
        <f>COUNT(D30:D41,D66:D77)</f>
        <v>24</v>
      </c>
      <c r="E89" s="1">
        <f t="shared" ref="E89:J89" si="3">COUNT(E30:E41,E66:E77)</f>
        <v>11</v>
      </c>
      <c r="F89" s="1">
        <f t="shared" si="3"/>
        <v>12</v>
      </c>
      <c r="G89" s="1">
        <f t="shared" si="3"/>
        <v>6</v>
      </c>
      <c r="H89" s="1">
        <f t="shared" si="3"/>
        <v>12</v>
      </c>
      <c r="I89" s="1">
        <f t="shared" si="3"/>
        <v>12</v>
      </c>
      <c r="J89" s="1">
        <f t="shared" si="3"/>
        <v>6</v>
      </c>
    </row>
    <row r="90" spans="2:19" x14ac:dyDescent="0.25">
      <c r="C90" s="1" t="s">
        <v>20</v>
      </c>
      <c r="D90" s="1">
        <f>COUNT(D78:D83)</f>
        <v>6</v>
      </c>
      <c r="E90" s="1">
        <f t="shared" ref="E90:J90" si="4">COUNT(E78:E83)</f>
        <v>0</v>
      </c>
      <c r="F90" s="1">
        <f t="shared" si="4"/>
        <v>6</v>
      </c>
      <c r="G90" s="1">
        <f t="shared" si="4"/>
        <v>6</v>
      </c>
      <c r="H90" s="1">
        <f t="shared" si="4"/>
        <v>0</v>
      </c>
      <c r="I90" s="1">
        <f t="shared" si="4"/>
        <v>0</v>
      </c>
      <c r="J90" s="1">
        <f t="shared" si="4"/>
        <v>0</v>
      </c>
    </row>
    <row r="91" spans="2:19" ht="15.75" thickBot="1" x14ac:dyDescent="0.3"/>
    <row r="92" spans="2:19" x14ac:dyDescent="0.25">
      <c r="B92" s="34"/>
      <c r="C92" s="26" t="s">
        <v>21</v>
      </c>
      <c r="D92" s="35">
        <f>AVERAGE(D6:D17,D42:D53)</f>
        <v>0.68854166666666661</v>
      </c>
      <c r="E92" s="35">
        <f t="shared" ref="E92:J92" si="5">AVERAGE(E6:E17,E42:E53)</f>
        <v>1.0939166666666669</v>
      </c>
      <c r="F92" s="35">
        <f t="shared" si="5"/>
        <v>0.95416666666666661</v>
      </c>
      <c r="G92" s="35">
        <f t="shared" si="5"/>
        <v>0.86799999999999999</v>
      </c>
      <c r="H92" s="35">
        <f t="shared" si="5"/>
        <v>0.80336363636363639</v>
      </c>
      <c r="I92" s="35">
        <f t="shared" si="5"/>
        <v>0.83736363636363642</v>
      </c>
      <c r="J92" s="36">
        <f t="shared" si="5"/>
        <v>1.0998000000000001</v>
      </c>
    </row>
    <row r="93" spans="2:19" x14ac:dyDescent="0.25">
      <c r="B93" s="28"/>
      <c r="C93" s="37" t="s">
        <v>22</v>
      </c>
      <c r="D93" s="38">
        <f>AVERAGE(D18:D29,D54:D65)</f>
        <v>0.65669565217391301</v>
      </c>
      <c r="E93" s="38">
        <f t="shared" ref="E93:J93" si="6">AVERAGE(E18:E29,E54:E65)</f>
        <v>1.0034166666666666</v>
      </c>
      <c r="F93" s="38">
        <f t="shared" si="6"/>
        <v>0.86716666666666686</v>
      </c>
      <c r="G93" s="38">
        <f t="shared" si="6"/>
        <v>1</v>
      </c>
      <c r="H93" s="38">
        <f t="shared" si="6"/>
        <v>0.6888333333333333</v>
      </c>
      <c r="I93" s="38">
        <f t="shared" si="6"/>
        <v>0.69400000000000006</v>
      </c>
      <c r="J93" s="39">
        <f t="shared" si="6"/>
        <v>1.0669999999999999</v>
      </c>
    </row>
    <row r="94" spans="2:19" ht="15.75" thickBot="1" x14ac:dyDescent="0.3">
      <c r="B94" s="30"/>
      <c r="C94" s="40" t="s">
        <v>23</v>
      </c>
      <c r="D94" s="41">
        <f>AVERAGE(D30:D41,D66:D77)</f>
        <v>0.67904166666666665</v>
      </c>
      <c r="E94" s="41">
        <f t="shared" ref="E94:J94" si="7">AVERAGE(E30:E41,E66:E77)</f>
        <v>1.0179090909090911</v>
      </c>
      <c r="F94" s="41">
        <f t="shared" si="7"/>
        <v>0.92899999999999994</v>
      </c>
      <c r="G94" s="41">
        <f t="shared" si="7"/>
        <v>1.0201666666666667</v>
      </c>
      <c r="H94" s="41">
        <f t="shared" si="7"/>
        <v>0.755</v>
      </c>
      <c r="I94" s="41">
        <f t="shared" si="7"/>
        <v>0.6948333333333333</v>
      </c>
      <c r="J94" s="42">
        <f t="shared" si="7"/>
        <v>0.91166666666666663</v>
      </c>
    </row>
    <row r="95" spans="2:19" ht="15.75" thickBot="1" x14ac:dyDescent="0.3">
      <c r="C95" s="13" t="s">
        <v>24</v>
      </c>
      <c r="D95" s="16">
        <f>AVERAGE(D78:D83)</f>
        <v>0.65516666666666656</v>
      </c>
      <c r="E95" s="16"/>
      <c r="F95" s="33">
        <f t="shared" ref="F95:G95" si="8">AVERAGE(F78:F83)</f>
        <v>1.2711666666666668</v>
      </c>
      <c r="G95" s="16">
        <f t="shared" si="8"/>
        <v>0.99183333333333323</v>
      </c>
      <c r="H95" s="16"/>
      <c r="I95" s="16"/>
      <c r="J95" s="16"/>
      <c r="N95" s="74" t="s">
        <v>57</v>
      </c>
      <c r="O95" s="75"/>
      <c r="P95" s="75"/>
      <c r="Q95" s="75"/>
      <c r="R95" s="75"/>
      <c r="S95" s="76"/>
    </row>
    <row r="96" spans="2:19" ht="15.75" thickBot="1" x14ac:dyDescent="0.3">
      <c r="F96" s="23">
        <v>1.07</v>
      </c>
      <c r="N96" s="24" t="s">
        <v>21</v>
      </c>
      <c r="O96" s="25" t="s">
        <v>29</v>
      </c>
      <c r="P96" s="26" t="s">
        <v>22</v>
      </c>
      <c r="Q96" s="25" t="s">
        <v>30</v>
      </c>
      <c r="R96" s="26" t="s">
        <v>23</v>
      </c>
      <c r="S96" s="27" t="s">
        <v>31</v>
      </c>
    </row>
    <row r="97" spans="2:36" x14ac:dyDescent="0.25">
      <c r="C97" s="14" t="s">
        <v>25</v>
      </c>
      <c r="D97" s="17">
        <f>_xlfn.STDEV.P(D6:D17,D42:D53)</f>
        <v>0.15558812593046936</v>
      </c>
      <c r="E97" s="17">
        <f t="shared" ref="E97:J97" si="9">_xlfn.STDEV.P(E6:E17,E42:E53)</f>
        <v>0.19912285082888406</v>
      </c>
      <c r="F97" s="17">
        <f t="shared" si="9"/>
        <v>0.2275305229829373</v>
      </c>
      <c r="G97" s="17">
        <f t="shared" si="9"/>
        <v>0.21056907022004295</v>
      </c>
      <c r="H97" s="17">
        <f t="shared" si="9"/>
        <v>0.238984317753763</v>
      </c>
      <c r="I97" s="17">
        <f t="shared" si="9"/>
        <v>9.9788205467445545E-2</v>
      </c>
      <c r="J97" s="17">
        <f t="shared" si="9"/>
        <v>0.30025016236465196</v>
      </c>
      <c r="L97" s="53">
        <v>0.3888888888888889</v>
      </c>
      <c r="M97" s="56">
        <v>1</v>
      </c>
      <c r="N97" s="28">
        <v>0.69</v>
      </c>
      <c r="O97" s="7">
        <v>0.03</v>
      </c>
      <c r="P97" s="7">
        <v>0.66</v>
      </c>
      <c r="Q97" s="7">
        <v>0.02</v>
      </c>
      <c r="R97" s="7">
        <v>0.68</v>
      </c>
      <c r="S97" s="29">
        <v>0.03</v>
      </c>
    </row>
    <row r="98" spans="2:36" x14ac:dyDescent="0.25">
      <c r="C98" s="14" t="s">
        <v>26</v>
      </c>
      <c r="D98" s="17">
        <f>_xlfn.STDEV.P(D18:D29,D54:D65)</f>
        <v>7.6021412763034993E-2</v>
      </c>
      <c r="E98" s="17">
        <f t="shared" ref="E98:J98" si="10">_xlfn.STDEV.P(E18:E29,E54:E65)</f>
        <v>0.23016677226644922</v>
      </c>
      <c r="F98" s="17">
        <f t="shared" si="10"/>
        <v>0.19153234423691584</v>
      </c>
      <c r="G98" s="17">
        <f t="shared" si="10"/>
        <v>0.2464927314682249</v>
      </c>
      <c r="H98" s="17">
        <f t="shared" si="10"/>
        <v>0.12375569571628696</v>
      </c>
      <c r="I98" s="17">
        <f t="shared" si="10"/>
        <v>0.14537365648562284</v>
      </c>
      <c r="J98" s="17">
        <f t="shared" si="10"/>
        <v>0.26414453114409481</v>
      </c>
      <c r="L98" s="52">
        <v>0.33333333333333331</v>
      </c>
      <c r="M98" s="57">
        <v>2</v>
      </c>
      <c r="N98" s="28">
        <v>1.0900000000000001</v>
      </c>
      <c r="O98" s="7">
        <v>0.06</v>
      </c>
      <c r="P98" s="7">
        <v>1</v>
      </c>
      <c r="Q98" s="7">
        <v>7.0000000000000007E-2</v>
      </c>
      <c r="R98" s="7">
        <v>1.02</v>
      </c>
      <c r="S98" s="29">
        <v>0.09</v>
      </c>
    </row>
    <row r="99" spans="2:36" x14ac:dyDescent="0.25">
      <c r="C99" s="14" t="s">
        <v>27</v>
      </c>
      <c r="D99" s="17">
        <f>_xlfn.STDEV.P(D30:D41,D66:D77)</f>
        <v>0.16536360924909982</v>
      </c>
      <c r="E99" s="17">
        <f t="shared" ref="E99:J99" si="11">_xlfn.STDEV.P(E30:E41,E66:E77)</f>
        <v>0.29374059506660344</v>
      </c>
      <c r="F99" s="17">
        <f t="shared" si="11"/>
        <v>0.17348871240900202</v>
      </c>
      <c r="G99" s="17">
        <f t="shared" si="11"/>
        <v>0.21323806466534606</v>
      </c>
      <c r="H99" s="17">
        <f t="shared" si="11"/>
        <v>0.12111427111066067</v>
      </c>
      <c r="I99" s="17">
        <f t="shared" si="11"/>
        <v>0.19967842202457001</v>
      </c>
      <c r="J99" s="17">
        <f t="shared" si="11"/>
        <v>0.29213391145538437</v>
      </c>
      <c r="L99" s="52">
        <v>0.3263888888888889</v>
      </c>
      <c r="M99" s="57">
        <v>3</v>
      </c>
      <c r="N99" s="28">
        <v>0.95</v>
      </c>
      <c r="O99" s="7">
        <v>7.0000000000000007E-2</v>
      </c>
      <c r="P99" s="7">
        <v>0.87</v>
      </c>
      <c r="Q99" s="7">
        <v>0.06</v>
      </c>
      <c r="R99" s="7">
        <v>0.93</v>
      </c>
      <c r="S99" s="29">
        <v>0.05</v>
      </c>
    </row>
    <row r="100" spans="2:36" x14ac:dyDescent="0.25">
      <c r="C100" s="14" t="s">
        <v>28</v>
      </c>
      <c r="D100" s="17">
        <f>_xlfn.STDEV.P(D78:D83)</f>
        <v>8.2737368958786556E-2</v>
      </c>
      <c r="E100" s="17"/>
      <c r="F100" s="17">
        <f t="shared" ref="F100:G100" si="12">_xlfn.STDEV.P(F78:F83)</f>
        <v>0.50850480714432644</v>
      </c>
      <c r="G100" s="17">
        <f t="shared" si="12"/>
        <v>0.23749625728045104</v>
      </c>
      <c r="H100" s="17"/>
      <c r="I100" s="17"/>
      <c r="J100" s="17"/>
      <c r="L100" s="52">
        <v>0.30902777777777779</v>
      </c>
      <c r="M100" s="57">
        <v>4</v>
      </c>
      <c r="N100" s="28">
        <v>0.87</v>
      </c>
      <c r="O100" s="7">
        <v>0.09</v>
      </c>
      <c r="P100" s="7">
        <v>1</v>
      </c>
      <c r="Q100" s="7">
        <v>0.1</v>
      </c>
      <c r="R100" s="7">
        <v>1.02</v>
      </c>
      <c r="S100" s="29">
        <v>0.09</v>
      </c>
    </row>
    <row r="101" spans="2:36" ht="15.75" thickBot="1" x14ac:dyDescent="0.3">
      <c r="L101" s="53">
        <v>0.37847222222222227</v>
      </c>
      <c r="M101" s="56">
        <v>5</v>
      </c>
      <c r="N101" s="28">
        <v>0.8</v>
      </c>
      <c r="O101" s="7">
        <v>7.0000000000000007E-2</v>
      </c>
      <c r="P101" s="7">
        <v>0.69</v>
      </c>
      <c r="Q101" s="7">
        <v>0.04</v>
      </c>
      <c r="R101" s="7">
        <v>0.76</v>
      </c>
      <c r="S101" s="29">
        <v>0.03</v>
      </c>
    </row>
    <row r="102" spans="2:36" x14ac:dyDescent="0.25">
      <c r="B102" s="34"/>
      <c r="C102" s="25" t="s">
        <v>29</v>
      </c>
      <c r="D102" s="43">
        <f>D97/SQRT(D87)</f>
        <v>3.1759293213795177E-2</v>
      </c>
      <c r="E102" s="43">
        <f t="shared" ref="E102:J102" si="13">E97/SQRT(E87)</f>
        <v>5.7481815763930959E-2</v>
      </c>
      <c r="F102" s="43">
        <f t="shared" si="13"/>
        <v>6.5682404346527598E-2</v>
      </c>
      <c r="G102" s="43">
        <f t="shared" si="13"/>
        <v>8.5964462941897676E-2</v>
      </c>
      <c r="H102" s="43">
        <f t="shared" si="13"/>
        <v>7.205648297893659E-2</v>
      </c>
      <c r="I102" s="43">
        <f t="shared" si="13"/>
        <v>3.0087276003491651E-2</v>
      </c>
      <c r="J102" s="44">
        <f t="shared" si="13"/>
        <v>0.13427595466054215</v>
      </c>
      <c r="L102" s="53">
        <v>0.38194444444444442</v>
      </c>
      <c r="M102" s="56">
        <v>6</v>
      </c>
      <c r="N102" s="28">
        <v>0.84</v>
      </c>
      <c r="O102" s="7">
        <v>0.03</v>
      </c>
      <c r="P102" s="7">
        <v>0.69</v>
      </c>
      <c r="Q102" s="7">
        <v>0.04</v>
      </c>
      <c r="R102" s="7">
        <v>0.69</v>
      </c>
      <c r="S102" s="29">
        <v>0.06</v>
      </c>
    </row>
    <row r="103" spans="2:36" ht="15.75" thickBot="1" x14ac:dyDescent="0.3">
      <c r="B103" s="28"/>
      <c r="C103" s="45" t="s">
        <v>30</v>
      </c>
      <c r="D103" s="46">
        <f>D98/SQRT(D88)</f>
        <v>1.5851560338075266E-2</v>
      </c>
      <c r="E103" s="46">
        <f t="shared" ref="E103:I103" si="14">E98/SQRT(E88)</f>
        <v>6.6443423963270881E-2</v>
      </c>
      <c r="F103" s="46">
        <f t="shared" si="14"/>
        <v>5.5290625251851716E-2</v>
      </c>
      <c r="G103" s="46">
        <f t="shared" si="14"/>
        <v>0.10063023623367087</v>
      </c>
      <c r="H103" s="46">
        <f t="shared" si="14"/>
        <v>3.5725192117773849E-2</v>
      </c>
      <c r="I103" s="46">
        <f t="shared" si="14"/>
        <v>4.1965759852527269E-2</v>
      </c>
      <c r="J103" s="47">
        <f>J98/SQRT(J88)</f>
        <v>0.10783655327495534</v>
      </c>
      <c r="L103" s="52">
        <v>0.31944444444444448</v>
      </c>
      <c r="M103" s="57">
        <v>8</v>
      </c>
      <c r="N103" s="30">
        <v>1.1000000000000001</v>
      </c>
      <c r="O103" s="31">
        <v>0.13</v>
      </c>
      <c r="P103" s="31">
        <v>1.07</v>
      </c>
      <c r="Q103" s="31">
        <v>0.11</v>
      </c>
      <c r="R103" s="31">
        <v>0.91</v>
      </c>
      <c r="S103" s="32">
        <v>0.12</v>
      </c>
      <c r="X103" s="62" t="s">
        <v>65</v>
      </c>
    </row>
    <row r="104" spans="2:36" ht="15.75" thickBot="1" x14ac:dyDescent="0.3">
      <c r="B104" s="30"/>
      <c r="C104" s="48" t="s">
        <v>31</v>
      </c>
      <c r="D104" s="49">
        <f t="shared" ref="D104:I105" si="15">D99/SQRT(D89)</f>
        <v>3.3754705390439628E-2</v>
      </c>
      <c r="E104" s="49">
        <f t="shared" si="15"/>
        <v>8.8566121775604009E-2</v>
      </c>
      <c r="F104" s="49">
        <f t="shared" si="15"/>
        <v>5.0081877405349445E-2</v>
      </c>
      <c r="G104" s="49">
        <f t="shared" si="15"/>
        <v>8.7054075361450212E-2</v>
      </c>
      <c r="H104" s="49">
        <f t="shared" si="15"/>
        <v>3.4962678514222627E-2</v>
      </c>
      <c r="I104" s="49">
        <f t="shared" si="15"/>
        <v>5.7642195353622597E-2</v>
      </c>
      <c r="J104" s="50">
        <f>J99/SQRT(J89)</f>
        <v>0.1192631699381822</v>
      </c>
      <c r="N104" s="51"/>
      <c r="O104" s="51"/>
      <c r="P104" s="51"/>
    </row>
    <row r="105" spans="2:36" x14ac:dyDescent="0.25">
      <c r="C105" s="15" t="s">
        <v>32</v>
      </c>
      <c r="D105" s="18">
        <f t="shared" si="15"/>
        <v>3.3777389434902501E-2</v>
      </c>
      <c r="E105" s="18"/>
      <c r="F105" s="18">
        <f t="shared" si="15"/>
        <v>0.20759621820932764</v>
      </c>
      <c r="G105" s="18">
        <f t="shared" si="15"/>
        <v>9.6957441026309932E-2</v>
      </c>
      <c r="H105" s="18"/>
      <c r="I105" s="18"/>
      <c r="J105" s="18"/>
      <c r="L105" s="1" t="s">
        <v>61</v>
      </c>
      <c r="N105" s="55">
        <f>AVERAGE(N98:N100,N103)</f>
        <v>1.0024999999999999</v>
      </c>
      <c r="O105" s="55"/>
      <c r="P105" s="55">
        <f t="shared" ref="P105:R105" si="16">AVERAGE(P98:P100,P103)</f>
        <v>0.9850000000000001</v>
      </c>
      <c r="Q105" s="55"/>
      <c r="R105" s="55">
        <f t="shared" si="16"/>
        <v>0.97000000000000008</v>
      </c>
      <c r="S105" s="55"/>
      <c r="X105" s="34"/>
      <c r="Y105" s="63" t="s">
        <v>8</v>
      </c>
      <c r="Z105" s="64"/>
      <c r="AA105" s="64"/>
      <c r="AB105" s="63" t="s">
        <v>9</v>
      </c>
      <c r="AC105" s="64"/>
      <c r="AD105" s="64"/>
      <c r="AE105" s="63" t="s">
        <v>10</v>
      </c>
      <c r="AF105" s="64"/>
      <c r="AG105" s="64"/>
      <c r="AH105" s="63" t="s">
        <v>11</v>
      </c>
      <c r="AI105" s="64"/>
      <c r="AJ105" s="65"/>
    </row>
    <row r="106" spans="2:36" x14ac:dyDescent="0.25">
      <c r="L106" s="54" t="s">
        <v>62</v>
      </c>
      <c r="M106" s="54"/>
      <c r="N106" s="55">
        <f>AVERAGE(N97,N101:N102)</f>
        <v>0.77666666666666673</v>
      </c>
      <c r="O106" s="55"/>
      <c r="P106" s="55">
        <f t="shared" ref="P106:R106" si="17">AVERAGE(P97,P101:P102)</f>
        <v>0.68</v>
      </c>
      <c r="Q106" s="55"/>
      <c r="R106" s="55">
        <f t="shared" si="17"/>
        <v>0.71</v>
      </c>
      <c r="S106" s="55"/>
      <c r="X106" s="28"/>
      <c r="Y106" s="37" t="s">
        <v>63</v>
      </c>
      <c r="Z106" s="66" t="s">
        <v>64</v>
      </c>
      <c r="AA106" s="7" t="s">
        <v>16</v>
      </c>
      <c r="AB106" s="37" t="s">
        <v>63</v>
      </c>
      <c r="AC106" s="66" t="s">
        <v>64</v>
      </c>
      <c r="AD106" s="7" t="s">
        <v>16</v>
      </c>
      <c r="AE106" s="37" t="s">
        <v>63</v>
      </c>
      <c r="AF106" s="66" t="s">
        <v>64</v>
      </c>
      <c r="AG106" s="7" t="s">
        <v>16</v>
      </c>
      <c r="AH106" s="37" t="s">
        <v>63</v>
      </c>
      <c r="AI106" s="66" t="s">
        <v>64</v>
      </c>
      <c r="AJ106" s="29" t="s">
        <v>16</v>
      </c>
    </row>
    <row r="107" spans="2:36" x14ac:dyDescent="0.25">
      <c r="B107" s="1" t="s">
        <v>33</v>
      </c>
      <c r="C107" s="1" t="s">
        <v>34</v>
      </c>
      <c r="D107" s="19">
        <f>TTEST(D120:D143,D144:D167,2,2)</f>
        <v>0.39082078958123501</v>
      </c>
      <c r="E107" s="19">
        <f t="shared" ref="E107:J107" si="18">TTEST(E120:E143,E144:E167,2,2)</f>
        <v>0.33474477446071094</v>
      </c>
      <c r="F107" s="19">
        <f t="shared" si="18"/>
        <v>0.34250020238807588</v>
      </c>
      <c r="G107" s="19">
        <f t="shared" si="18"/>
        <v>0.38399993997008475</v>
      </c>
      <c r="H107" s="19">
        <f t="shared" si="18"/>
        <v>0.17750881542237432</v>
      </c>
      <c r="I107" s="19">
        <f t="shared" si="18"/>
        <v>1.6289947219787448E-2</v>
      </c>
      <c r="J107" s="19">
        <f t="shared" si="18"/>
        <v>0.86550094077871187</v>
      </c>
      <c r="X107" s="28" t="s">
        <v>0</v>
      </c>
      <c r="Y107" s="67">
        <v>0.68854166666666661</v>
      </c>
      <c r="Z107" s="68">
        <v>3.1759293213795177E-2</v>
      </c>
      <c r="AA107" s="7">
        <v>24</v>
      </c>
      <c r="AB107" s="67">
        <v>0.65669565217391301</v>
      </c>
      <c r="AC107" s="68">
        <v>1.5851560338075266E-2</v>
      </c>
      <c r="AD107" s="7">
        <v>23</v>
      </c>
      <c r="AE107" s="67">
        <v>0.67904166666666665</v>
      </c>
      <c r="AF107" s="68">
        <v>3.3754705390439628E-2</v>
      </c>
      <c r="AG107" s="7">
        <v>24</v>
      </c>
      <c r="AH107" s="67">
        <v>0.65516666666666656</v>
      </c>
      <c r="AI107" s="68">
        <v>3.3777389434902501E-2</v>
      </c>
      <c r="AJ107" s="29">
        <v>6</v>
      </c>
    </row>
    <row r="108" spans="2:36" ht="15.75" thickBot="1" x14ac:dyDescent="0.3">
      <c r="C108" s="1" t="s">
        <v>35</v>
      </c>
      <c r="D108" s="19">
        <f>TTEST(D120:D143,D168:D191,2,2)</f>
        <v>0.84184878819676001</v>
      </c>
      <c r="E108" s="19">
        <f t="shared" ref="E108:J108" si="19">TTEST(E120:E143,E168:E191,2,2)</f>
        <v>0.49220468748956681</v>
      </c>
      <c r="F108" s="19">
        <f t="shared" si="19"/>
        <v>0.77323500774167919</v>
      </c>
      <c r="G108" s="19">
        <f t="shared" si="19"/>
        <v>0.28269439642581062</v>
      </c>
      <c r="H108" s="19">
        <f t="shared" si="19"/>
        <v>0.56014553824306357</v>
      </c>
      <c r="I108" s="19">
        <f t="shared" si="19"/>
        <v>5.4063796984808114E-2</v>
      </c>
      <c r="J108" s="19">
        <f t="shared" si="19"/>
        <v>0.36696743864705794</v>
      </c>
      <c r="X108" s="28" t="s">
        <v>1</v>
      </c>
      <c r="Y108" s="67">
        <v>1.0939166666666669</v>
      </c>
      <c r="Z108" s="68">
        <v>5.7481815763930959E-2</v>
      </c>
      <c r="AA108" s="7">
        <v>12</v>
      </c>
      <c r="AB108" s="67">
        <v>1.0034166666666666</v>
      </c>
      <c r="AC108" s="68">
        <v>6.6443423963270881E-2</v>
      </c>
      <c r="AD108" s="7">
        <v>12</v>
      </c>
      <c r="AE108" s="67">
        <v>1.0179090909090911</v>
      </c>
      <c r="AF108" s="68">
        <v>8.8566121775604009E-2</v>
      </c>
      <c r="AG108" s="7">
        <v>11</v>
      </c>
      <c r="AH108" s="67"/>
      <c r="AI108" s="68"/>
      <c r="AJ108" s="29"/>
    </row>
    <row r="109" spans="2:36" ht="16.5" thickTop="1" thickBot="1" x14ac:dyDescent="0.3">
      <c r="C109" s="21" t="s">
        <v>36</v>
      </c>
      <c r="D109" s="22">
        <f>TTEST(D120:D143,D192:D197,2,2)</f>
        <v>0.6275493605422231</v>
      </c>
      <c r="E109" s="22"/>
      <c r="F109" s="22">
        <f>TTEST(F120:F143,F192:F197,2,2)</f>
        <v>0.39893316747930241</v>
      </c>
      <c r="G109" s="22">
        <f>TTEST(G120:G143,G192:G197,2,2)</f>
        <v>0.40345328191449892</v>
      </c>
      <c r="H109" s="22"/>
      <c r="I109" s="22"/>
      <c r="J109" s="22"/>
      <c r="X109" s="28" t="s">
        <v>2</v>
      </c>
      <c r="Y109" s="67">
        <v>0.95416666666666661</v>
      </c>
      <c r="Z109" s="68">
        <v>6.5682404346527598E-2</v>
      </c>
      <c r="AA109" s="7">
        <v>12</v>
      </c>
      <c r="AB109" s="67">
        <v>0.86716666666666686</v>
      </c>
      <c r="AC109" s="68">
        <v>5.5290625251851716E-2</v>
      </c>
      <c r="AD109" s="7">
        <v>12</v>
      </c>
      <c r="AE109" s="67">
        <v>0.92899999999999994</v>
      </c>
      <c r="AF109" s="68">
        <v>5.0081877405349445E-2</v>
      </c>
      <c r="AG109" s="7">
        <v>12</v>
      </c>
      <c r="AH109" s="67">
        <v>1.0736000000000001</v>
      </c>
      <c r="AI109" s="68">
        <v>0.12336696478393216</v>
      </c>
      <c r="AJ109" s="29">
        <v>5</v>
      </c>
    </row>
    <row r="110" spans="2:36" ht="16.5" thickTop="1" thickBot="1" x14ac:dyDescent="0.3">
      <c r="C110" s="21" t="s">
        <v>37</v>
      </c>
      <c r="D110" s="22">
        <f>TTEST(D144:D167,D192:D197,2,2)</f>
        <v>0.96716426778794307</v>
      </c>
      <c r="E110" s="22"/>
      <c r="F110" s="22">
        <f>TTEST(F144:F167,F192:F197,2,2)</f>
        <v>0.11807770751537885</v>
      </c>
      <c r="G110" s="22">
        <f>TTEST(G144:G167,G192:G197,2,2)</f>
        <v>0.95850379643673511</v>
      </c>
      <c r="H110" s="22"/>
      <c r="I110" s="22"/>
      <c r="J110" s="22"/>
      <c r="X110" s="28" t="s">
        <v>3</v>
      </c>
      <c r="Y110" s="67">
        <v>0.86799999999999999</v>
      </c>
      <c r="Z110" s="68">
        <v>8.5964462941897676E-2</v>
      </c>
      <c r="AA110" s="7">
        <v>6</v>
      </c>
      <c r="AB110" s="67">
        <v>1</v>
      </c>
      <c r="AC110" s="68">
        <v>0.10063023623367087</v>
      </c>
      <c r="AD110" s="7">
        <v>6</v>
      </c>
      <c r="AE110" s="67">
        <v>1.0201666666666667</v>
      </c>
      <c r="AF110" s="68">
        <v>8.7054075361450212E-2</v>
      </c>
      <c r="AG110" s="7">
        <v>6</v>
      </c>
      <c r="AH110" s="67">
        <v>0.99183333333333323</v>
      </c>
      <c r="AI110" s="68">
        <v>9.6957441026309932E-2</v>
      </c>
      <c r="AJ110" s="29">
        <v>6</v>
      </c>
    </row>
    <row r="111" spans="2:36" ht="16.5" thickTop="1" thickBot="1" x14ac:dyDescent="0.3">
      <c r="C111" s="21" t="s">
        <v>38</v>
      </c>
      <c r="D111" s="22">
        <f>TTEST(D168:D191,D192:D197,2,2)</f>
        <v>0.74277392046740431</v>
      </c>
      <c r="E111" s="22"/>
      <c r="F111" s="22">
        <f>TTEST(F168:F191,F192:F197,2,2)</f>
        <v>0.24067794523055838</v>
      </c>
      <c r="G111" s="22">
        <f>TTEST(G168:G191,G192:G197,2,2)</f>
        <v>0.84663536664362349</v>
      </c>
      <c r="H111" s="22"/>
      <c r="I111" s="22"/>
      <c r="J111" s="22"/>
      <c r="X111" s="28" t="s">
        <v>4</v>
      </c>
      <c r="Y111" s="67">
        <v>0.80336363636363639</v>
      </c>
      <c r="Z111" s="68">
        <v>7.205648297893659E-2</v>
      </c>
      <c r="AA111" s="7">
        <v>11</v>
      </c>
      <c r="AB111" s="67">
        <v>0.6888333333333333</v>
      </c>
      <c r="AC111" s="68">
        <v>3.5725192117773849E-2</v>
      </c>
      <c r="AD111" s="7">
        <v>12</v>
      </c>
      <c r="AE111" s="67">
        <v>0.755</v>
      </c>
      <c r="AF111" s="68">
        <v>3.4962678514222627E-2</v>
      </c>
      <c r="AG111" s="7">
        <v>12</v>
      </c>
      <c r="AH111" s="67"/>
      <c r="AI111" s="68"/>
      <c r="AJ111" s="29"/>
    </row>
    <row r="112" spans="2:36" ht="15.75" thickTop="1" x14ac:dyDescent="0.25">
      <c r="D112" s="19"/>
      <c r="E112" s="19"/>
      <c r="F112" s="19"/>
      <c r="G112" s="19"/>
      <c r="H112" s="19"/>
      <c r="I112" s="19"/>
      <c r="J112" s="19"/>
      <c r="X112" s="28" t="s">
        <v>5</v>
      </c>
      <c r="Y112" s="67">
        <v>0.83736363636363642</v>
      </c>
      <c r="Z112" s="68">
        <v>3.0087276003491651E-2</v>
      </c>
      <c r="AA112" s="7">
        <v>11</v>
      </c>
      <c r="AB112" s="67">
        <v>0.69400000000000006</v>
      </c>
      <c r="AC112" s="68">
        <v>4.1965759852527269E-2</v>
      </c>
      <c r="AD112" s="7">
        <v>12</v>
      </c>
      <c r="AE112" s="67">
        <v>0.6948333333333333</v>
      </c>
      <c r="AF112" s="68">
        <v>5.7642195353622597E-2</v>
      </c>
      <c r="AG112" s="7">
        <v>12</v>
      </c>
      <c r="AH112" s="67"/>
      <c r="AI112" s="68"/>
      <c r="AJ112" s="29"/>
    </row>
    <row r="113" spans="2:36" ht="15.75" thickBot="1" x14ac:dyDescent="0.3">
      <c r="B113" s="1" t="s">
        <v>39</v>
      </c>
      <c r="E113" s="19" t="s">
        <v>40</v>
      </c>
      <c r="F113" s="19" t="s">
        <v>41</v>
      </c>
      <c r="G113" s="19" t="s">
        <v>42</v>
      </c>
      <c r="H113" s="19" t="s">
        <v>43</v>
      </c>
      <c r="I113" s="19" t="s">
        <v>44</v>
      </c>
      <c r="J113" s="19" t="s">
        <v>45</v>
      </c>
      <c r="X113" s="30" t="s">
        <v>6</v>
      </c>
      <c r="Y113" s="69">
        <v>1.0998000000000001</v>
      </c>
      <c r="Z113" s="70">
        <v>0.13427595466054215</v>
      </c>
      <c r="AA113" s="31">
        <v>5</v>
      </c>
      <c r="AB113" s="69">
        <v>1.0669999999999999</v>
      </c>
      <c r="AC113" s="70">
        <v>0.10783655327495534</v>
      </c>
      <c r="AD113" s="31">
        <v>6</v>
      </c>
      <c r="AE113" s="69">
        <v>0.91166666666666663</v>
      </c>
      <c r="AF113" s="70">
        <v>0.1192631699381822</v>
      </c>
      <c r="AG113" s="31">
        <v>6</v>
      </c>
      <c r="AH113" s="69"/>
      <c r="AI113" s="70"/>
      <c r="AJ113" s="32"/>
    </row>
    <row r="114" spans="2:36" x14ac:dyDescent="0.25">
      <c r="C114" s="1">
        <v>0</v>
      </c>
      <c r="D114" s="19"/>
      <c r="E114" s="19">
        <f>TTEST($D120:$D143,E120:E143,2,2)</f>
        <v>1.9253412226497982E-7</v>
      </c>
      <c r="F114" s="19">
        <f t="shared" ref="F114:J114" si="20">TTEST($D120:$D143,F120:F143,2,2)</f>
        <v>3.2811821016754056E-4</v>
      </c>
      <c r="G114" s="19">
        <f t="shared" si="20"/>
        <v>3.1750905802495191E-2</v>
      </c>
      <c r="H114" s="19">
        <f t="shared" si="20"/>
        <v>0.10897003817964182</v>
      </c>
      <c r="I114" s="19">
        <f t="shared" si="20"/>
        <v>7.9507963669991025E-3</v>
      </c>
      <c r="J114" s="19">
        <f t="shared" si="20"/>
        <v>2.1045738693821234E-4</v>
      </c>
    </row>
    <row r="115" spans="2:36" x14ac:dyDescent="0.25">
      <c r="C115" s="1">
        <v>1</v>
      </c>
      <c r="D115" s="19"/>
      <c r="E115" s="19">
        <f>TTEST($D144:$D167,E144:E167,2,2)</f>
        <v>3.1700872510666896E-7</v>
      </c>
      <c r="F115" s="19">
        <f t="shared" ref="F115:J115" si="21">TTEST($D144:$D167,F144:F167,2,2)</f>
        <v>8.3447512687572574E-5</v>
      </c>
      <c r="G115" s="19">
        <f t="shared" si="21"/>
        <v>7.6169119057033179E-6</v>
      </c>
      <c r="H115" s="19">
        <f t="shared" si="21"/>
        <v>0.3636229415522273</v>
      </c>
      <c r="I115" s="19">
        <f t="shared" si="21"/>
        <v>0.34011549150991338</v>
      </c>
      <c r="J115" s="19">
        <f t="shared" si="21"/>
        <v>1.0630987980007944E-6</v>
      </c>
    </row>
    <row r="116" spans="2:36" x14ac:dyDescent="0.25">
      <c r="C116" s="1">
        <v>3</v>
      </c>
      <c r="D116" s="19"/>
      <c r="E116" s="19">
        <f>TTEST($D168:$D191,E168:E191,2,2)</f>
        <v>1.7969702450249428E-4</v>
      </c>
      <c r="F116" s="19">
        <f t="shared" ref="F116:J116" si="22">TTEST($D168:$D191,F168:F191,2,2)</f>
        <v>2.5225241181667138E-4</v>
      </c>
      <c r="G116" s="19">
        <f t="shared" si="22"/>
        <v>3.1878178623184896E-4</v>
      </c>
      <c r="H116" s="19">
        <f t="shared" si="22"/>
        <v>0.17869423529211884</v>
      </c>
      <c r="I116" s="19">
        <f t="shared" si="22"/>
        <v>0.8083195361399178</v>
      </c>
      <c r="J116" s="19">
        <f t="shared" si="22"/>
        <v>1.8764608065871279E-2</v>
      </c>
    </row>
    <row r="117" spans="2:36" x14ac:dyDescent="0.25">
      <c r="C117" s="1" t="s">
        <v>11</v>
      </c>
      <c r="D117" s="19"/>
      <c r="E117" s="19"/>
      <c r="F117" s="19">
        <f>TTEST($D192:$D197,F192:F197,2,2)</f>
        <v>1.0955725958125039E-2</v>
      </c>
      <c r="G117" s="19">
        <f t="shared" ref="G117" si="23">TTEST($D192:$D197,G192:G197,2,2)</f>
        <v>1.3496551312768152E-2</v>
      </c>
      <c r="H117" s="19"/>
      <c r="I117" s="19"/>
      <c r="J117" s="19"/>
    </row>
    <row r="119" spans="2:36" x14ac:dyDescent="0.25">
      <c r="C119" s="2" t="s">
        <v>7</v>
      </c>
      <c r="D119" s="1" t="s">
        <v>0</v>
      </c>
      <c r="E119" s="1" t="s">
        <v>1</v>
      </c>
      <c r="F119" s="1" t="s">
        <v>2</v>
      </c>
      <c r="G119" s="1" t="s">
        <v>3</v>
      </c>
      <c r="H119" s="1" t="s">
        <v>4</v>
      </c>
      <c r="I119" s="1" t="s">
        <v>5</v>
      </c>
      <c r="J119" s="1" t="s">
        <v>6</v>
      </c>
      <c r="L119" s="60" t="s">
        <v>8</v>
      </c>
      <c r="M119" s="13" t="s">
        <v>63</v>
      </c>
      <c r="N119" s="58" t="s">
        <v>64</v>
      </c>
      <c r="O119" s="1" t="s">
        <v>16</v>
      </c>
    </row>
    <row r="120" spans="2:36" x14ac:dyDescent="0.25">
      <c r="B120" s="71" t="s">
        <v>8</v>
      </c>
      <c r="C120" s="2">
        <v>1</v>
      </c>
      <c r="D120" s="5">
        <v>0.83499999999999996</v>
      </c>
      <c r="E120" s="5">
        <v>0.81399999999999995</v>
      </c>
      <c r="F120" s="5">
        <v>0.79800000000000004</v>
      </c>
      <c r="G120" s="5"/>
      <c r="H120" s="5"/>
      <c r="I120" s="5"/>
      <c r="J120" s="6"/>
      <c r="L120" s="1" t="s">
        <v>0</v>
      </c>
      <c r="M120" s="59">
        <f>AVERAGE(D120:D143)</f>
        <v>0.68854166666666661</v>
      </c>
      <c r="N120" s="61">
        <f>(_xlfn.STDEV.P(D120:D143)/(SQRT(COUNT(D120:D143))))</f>
        <v>3.1759293213795177E-2</v>
      </c>
      <c r="O120" s="1">
        <f>COUNT(D120:D143)</f>
        <v>24</v>
      </c>
    </row>
    <row r="121" spans="2:36" x14ac:dyDescent="0.25">
      <c r="B121" s="72"/>
      <c r="C121" s="3">
        <v>2</v>
      </c>
      <c r="D121" s="7">
        <v>0.71699999999999997</v>
      </c>
      <c r="E121" s="7">
        <v>1.3140000000000001</v>
      </c>
      <c r="F121" s="7">
        <v>1.0389999999999999</v>
      </c>
      <c r="G121" s="7"/>
      <c r="H121" s="7"/>
      <c r="I121" s="7"/>
      <c r="J121" s="8"/>
      <c r="L121" s="1" t="s">
        <v>1</v>
      </c>
      <c r="M121" s="59">
        <f>AVERAGE(E120:E143)</f>
        <v>1.0939166666666669</v>
      </c>
      <c r="N121" s="61">
        <f>(_xlfn.STDEV.P(E120:E143)/(SQRT(COUNT(E120:E143))))</f>
        <v>5.7481815763930959E-2</v>
      </c>
      <c r="O121" s="1">
        <f>COUNT(E120:E143)</f>
        <v>12</v>
      </c>
    </row>
    <row r="122" spans="2:36" x14ac:dyDescent="0.25">
      <c r="B122" s="72"/>
      <c r="C122" s="3">
        <v>3</v>
      </c>
      <c r="D122" s="7">
        <v>0.58299999999999996</v>
      </c>
      <c r="E122" s="7">
        <v>1.288</v>
      </c>
      <c r="F122" s="7">
        <v>0.45700000000000002</v>
      </c>
      <c r="G122" s="7"/>
      <c r="H122" s="7"/>
      <c r="I122" s="7"/>
      <c r="J122" s="8"/>
      <c r="L122" s="1" t="s">
        <v>2</v>
      </c>
      <c r="M122" s="59">
        <f>AVERAGE(F120:F143)</f>
        <v>0.95416666666666661</v>
      </c>
      <c r="N122" s="61">
        <f>(_xlfn.STDEV.P(F120:F143)/(SQRT(COUNT(F120:F143))))</f>
        <v>6.5682404346527598E-2</v>
      </c>
      <c r="O122" s="1">
        <f>COUNT(F120:F143)</f>
        <v>12</v>
      </c>
    </row>
    <row r="123" spans="2:36" x14ac:dyDescent="0.25">
      <c r="B123" s="72"/>
      <c r="C123" s="3">
        <v>4</v>
      </c>
      <c r="D123" s="7">
        <v>0.58299999999999996</v>
      </c>
      <c r="E123" s="7">
        <v>1.242</v>
      </c>
      <c r="F123" s="7">
        <v>1.087</v>
      </c>
      <c r="G123" s="7"/>
      <c r="H123" s="7"/>
      <c r="I123" s="7"/>
      <c r="J123" s="8"/>
      <c r="L123" s="1" t="s">
        <v>3</v>
      </c>
      <c r="M123" s="59">
        <f>AVERAGE(G120:G143)</f>
        <v>0.86799999999999999</v>
      </c>
      <c r="N123" s="61">
        <f>(_xlfn.STDEV.P(G120:G143)/(SQRT(COUNT(G120:G143))))</f>
        <v>8.5964462941897676E-2</v>
      </c>
      <c r="O123" s="1">
        <f>COUNT(G120:G143)</f>
        <v>6</v>
      </c>
    </row>
    <row r="124" spans="2:36" x14ac:dyDescent="0.25">
      <c r="B124" s="72"/>
      <c r="C124" s="3">
        <v>5</v>
      </c>
      <c r="D124" s="7">
        <v>1.085</v>
      </c>
      <c r="E124" s="7">
        <v>1.161</v>
      </c>
      <c r="F124" s="7">
        <v>1.268</v>
      </c>
      <c r="G124" s="7"/>
      <c r="H124" s="7"/>
      <c r="I124" s="7"/>
      <c r="J124" s="8"/>
      <c r="L124" s="1" t="s">
        <v>4</v>
      </c>
      <c r="M124" s="59">
        <f>AVERAGE(H120:H143)</f>
        <v>0.80336363636363639</v>
      </c>
      <c r="N124" s="61">
        <f>(_xlfn.STDEV.P(H120:H143)/(SQRT(COUNT(H120:H143))))</f>
        <v>7.205648297893659E-2</v>
      </c>
      <c r="O124" s="1">
        <f>COUNT(H120:H143)</f>
        <v>11</v>
      </c>
    </row>
    <row r="125" spans="2:36" x14ac:dyDescent="0.25">
      <c r="B125" s="73"/>
      <c r="C125" s="3">
        <v>6</v>
      </c>
      <c r="D125" s="7">
        <v>0.66100000000000003</v>
      </c>
      <c r="E125" s="7">
        <v>1.421</v>
      </c>
      <c r="F125" s="7">
        <v>1.3520000000000001</v>
      </c>
      <c r="G125" s="7"/>
      <c r="H125" s="7"/>
      <c r="I125" s="7"/>
      <c r="J125" s="8"/>
      <c r="L125" s="1" t="s">
        <v>5</v>
      </c>
      <c r="M125" s="59">
        <f>AVERAGE(I120:I143)</f>
        <v>0.83736363636363642</v>
      </c>
      <c r="N125" s="61">
        <f>(_xlfn.STDEV.P(I120:I143)/(SQRT(COUNT(I120:I143))))</f>
        <v>3.0087276003491651E-2</v>
      </c>
      <c r="O125" s="1">
        <f>COUNT(I120:I143)</f>
        <v>11</v>
      </c>
    </row>
    <row r="126" spans="2:36" x14ac:dyDescent="0.25">
      <c r="B126" s="71" t="s">
        <v>8</v>
      </c>
      <c r="C126" s="2">
        <v>7</v>
      </c>
      <c r="D126" s="5">
        <v>0.69599999999999995</v>
      </c>
      <c r="E126" s="5"/>
      <c r="G126" s="5">
        <v>1.2250000000000001</v>
      </c>
      <c r="H126" s="5"/>
      <c r="I126" s="5"/>
      <c r="J126" s="6"/>
      <c r="L126" s="1" t="s">
        <v>6</v>
      </c>
      <c r="M126" s="59">
        <f>AVERAGE(J120:J143)</f>
        <v>1.0998000000000001</v>
      </c>
      <c r="N126" s="61">
        <f>(_xlfn.STDEV.P(J120:J143)/(SQRT(COUNT(J120:J143))))</f>
        <v>0.13427595466054215</v>
      </c>
      <c r="O126" s="1">
        <f>COUNT(J120:J143)</f>
        <v>5</v>
      </c>
    </row>
    <row r="127" spans="2:36" x14ac:dyDescent="0.25">
      <c r="B127" s="72"/>
      <c r="C127" s="3">
        <v>8</v>
      </c>
      <c r="D127" s="7">
        <v>0.67700000000000005</v>
      </c>
      <c r="E127" s="7"/>
      <c r="G127" s="7">
        <v>0.60299999999999998</v>
      </c>
      <c r="H127" s="7"/>
      <c r="I127" s="7"/>
      <c r="J127" s="8"/>
    </row>
    <row r="128" spans="2:36" x14ac:dyDescent="0.25">
      <c r="B128" s="72"/>
      <c r="C128" s="3">
        <v>9</v>
      </c>
      <c r="D128" s="7">
        <v>0.44700000000000001</v>
      </c>
      <c r="E128" s="7"/>
      <c r="G128" s="7">
        <v>0.753</v>
      </c>
      <c r="H128" s="7"/>
      <c r="I128" s="7"/>
      <c r="J128" s="8"/>
    </row>
    <row r="129" spans="2:15" x14ac:dyDescent="0.25">
      <c r="B129" s="72"/>
      <c r="C129" s="3">
        <v>10</v>
      </c>
      <c r="D129" s="7">
        <v>0.58499999999999996</v>
      </c>
      <c r="E129" s="7"/>
      <c r="G129" s="7">
        <v>0.94199999999999995</v>
      </c>
      <c r="H129" s="7"/>
      <c r="I129" s="7"/>
      <c r="J129" s="8"/>
    </row>
    <row r="130" spans="2:15" x14ac:dyDescent="0.25">
      <c r="B130" s="72"/>
      <c r="C130" s="3">
        <v>11</v>
      </c>
      <c r="D130" s="7">
        <v>0.55300000000000005</v>
      </c>
      <c r="E130" s="7"/>
      <c r="G130" s="7">
        <v>0.998</v>
      </c>
      <c r="H130" s="7"/>
      <c r="I130" s="7"/>
      <c r="J130" s="8"/>
    </row>
    <row r="131" spans="2:15" x14ac:dyDescent="0.25">
      <c r="B131" s="73"/>
      <c r="C131" s="4">
        <v>12</v>
      </c>
      <c r="D131" s="9">
        <v>0.97399999999999998</v>
      </c>
      <c r="E131" s="9"/>
      <c r="G131" s="9">
        <v>0.68700000000000006</v>
      </c>
      <c r="H131" s="9"/>
      <c r="I131" s="9"/>
      <c r="J131" s="10"/>
    </row>
    <row r="132" spans="2:15" x14ac:dyDescent="0.25">
      <c r="B132" s="71" t="s">
        <v>8</v>
      </c>
      <c r="C132" s="2">
        <v>37</v>
      </c>
      <c r="D132" s="5">
        <v>0.72399999999999998</v>
      </c>
      <c r="E132" s="5">
        <v>0.91100000000000003</v>
      </c>
      <c r="F132" s="5">
        <v>1.0389999999999999</v>
      </c>
      <c r="G132" s="5"/>
      <c r="H132" s="5">
        <v>0.69299999999999995</v>
      </c>
      <c r="I132" s="5">
        <v>0.77800000000000002</v>
      </c>
      <c r="J132" s="6"/>
    </row>
    <row r="133" spans="2:15" x14ac:dyDescent="0.25">
      <c r="B133" s="72"/>
      <c r="C133" s="3">
        <v>38</v>
      </c>
      <c r="D133" s="7">
        <v>0.46800000000000003</v>
      </c>
      <c r="E133" s="7">
        <v>0.89300000000000002</v>
      </c>
      <c r="F133" s="7">
        <v>0.82199999999999995</v>
      </c>
      <c r="G133" s="7"/>
      <c r="H133" s="7">
        <v>0.76700000000000002</v>
      </c>
      <c r="I133" s="7">
        <v>0.68300000000000005</v>
      </c>
      <c r="J133" s="8"/>
    </row>
    <row r="134" spans="2:15" x14ac:dyDescent="0.25">
      <c r="B134" s="72"/>
      <c r="C134" s="3">
        <v>39</v>
      </c>
      <c r="D134" s="7">
        <v>0.70299999999999996</v>
      </c>
      <c r="E134" s="7">
        <v>1.1839999999999999</v>
      </c>
      <c r="F134" s="7">
        <v>0.85499999999999998</v>
      </c>
      <c r="G134" s="7"/>
      <c r="H134" s="7">
        <v>0.77700000000000002</v>
      </c>
      <c r="I134" s="7">
        <v>0.75700000000000001</v>
      </c>
      <c r="J134" s="8"/>
    </row>
    <row r="135" spans="2:15" x14ac:dyDescent="0.25">
      <c r="B135" s="72"/>
      <c r="C135" s="3">
        <v>40</v>
      </c>
      <c r="D135" s="7">
        <v>0.69399999999999995</v>
      </c>
      <c r="E135" s="7">
        <v>0.86499999999999999</v>
      </c>
      <c r="F135" s="7">
        <v>1.042</v>
      </c>
      <c r="G135" s="7"/>
      <c r="H135" s="7">
        <v>0.78900000000000003</v>
      </c>
      <c r="I135" s="7">
        <v>0.76400000000000001</v>
      </c>
      <c r="J135" s="8"/>
    </row>
    <row r="136" spans="2:15" x14ac:dyDescent="0.25">
      <c r="B136" s="72"/>
      <c r="C136" s="3">
        <v>41</v>
      </c>
      <c r="D136" s="7">
        <v>0.69399999999999995</v>
      </c>
      <c r="E136" s="7">
        <v>0.89100000000000001</v>
      </c>
      <c r="F136" s="7">
        <v>0.879</v>
      </c>
      <c r="G136" s="7"/>
      <c r="H136" s="7">
        <v>0.58299999999999996</v>
      </c>
      <c r="I136" s="7">
        <v>0.79</v>
      </c>
      <c r="J136" s="8"/>
    </row>
    <row r="137" spans="2:15" x14ac:dyDescent="0.25">
      <c r="B137" s="73"/>
      <c r="C137" s="4">
        <v>42</v>
      </c>
      <c r="D137" s="9">
        <v>0.65100000000000002</v>
      </c>
      <c r="E137" s="9">
        <v>1.143</v>
      </c>
      <c r="F137" s="9">
        <v>0.81200000000000006</v>
      </c>
      <c r="G137" s="9"/>
      <c r="H137" s="9">
        <v>0.52900000000000003</v>
      </c>
      <c r="I137" s="9">
        <v>1.075</v>
      </c>
      <c r="J137" s="10"/>
    </row>
    <row r="138" spans="2:15" x14ac:dyDescent="0.25">
      <c r="B138" s="71" t="s">
        <v>8</v>
      </c>
      <c r="C138" s="2">
        <v>43</v>
      </c>
      <c r="D138" s="5">
        <v>0.49099999999999999</v>
      </c>
      <c r="E138" s="5"/>
      <c r="F138" s="5"/>
      <c r="G138" s="5"/>
      <c r="H138" s="5">
        <v>0.82199999999999995</v>
      </c>
      <c r="I138" s="5">
        <v>0.90900000000000003</v>
      </c>
      <c r="J138" s="6"/>
    </row>
    <row r="139" spans="2:15" x14ac:dyDescent="0.25">
      <c r="B139" s="72"/>
      <c r="C139" s="3">
        <v>44</v>
      </c>
      <c r="D139" s="7">
        <v>0.64400000000000002</v>
      </c>
      <c r="E139" s="7"/>
      <c r="F139" s="7"/>
      <c r="G139" s="7"/>
      <c r="H139" s="7">
        <v>0.85099999999999998</v>
      </c>
      <c r="I139" s="7">
        <v>0.85699999999999998</v>
      </c>
      <c r="J139" s="8">
        <v>0.873</v>
      </c>
    </row>
    <row r="140" spans="2:15" x14ac:dyDescent="0.25">
      <c r="B140" s="72"/>
      <c r="C140" s="3">
        <v>45</v>
      </c>
      <c r="D140" s="7">
        <v>0.67500000000000004</v>
      </c>
      <c r="E140" s="7"/>
      <c r="F140" s="7"/>
      <c r="G140" s="7"/>
      <c r="H140" s="7">
        <v>1.4850000000000001</v>
      </c>
      <c r="I140" s="7">
        <v>0.82099999999999995</v>
      </c>
      <c r="J140" s="8">
        <v>1.4490000000000001</v>
      </c>
    </row>
    <row r="141" spans="2:15" x14ac:dyDescent="0.25">
      <c r="B141" s="72"/>
      <c r="C141" s="3">
        <v>46</v>
      </c>
      <c r="D141" s="7">
        <v>0.65400000000000003</v>
      </c>
      <c r="E141" s="7"/>
      <c r="F141" s="7"/>
      <c r="G141" s="7"/>
      <c r="H141" s="7">
        <v>0.66900000000000004</v>
      </c>
      <c r="I141" s="7">
        <v>0.871</v>
      </c>
      <c r="J141" s="8">
        <v>1.0820000000000001</v>
      </c>
    </row>
    <row r="142" spans="2:15" x14ac:dyDescent="0.25">
      <c r="B142" s="72"/>
      <c r="C142" s="3">
        <v>47</v>
      </c>
      <c r="D142" s="7">
        <v>1.028</v>
      </c>
      <c r="E142" s="7"/>
      <c r="F142" s="7"/>
      <c r="G142" s="7"/>
      <c r="H142" s="7">
        <v>0.872</v>
      </c>
      <c r="I142" s="7">
        <v>0.90600000000000003</v>
      </c>
      <c r="J142" s="8">
        <v>1.4159999999999999</v>
      </c>
    </row>
    <row r="143" spans="2:15" x14ac:dyDescent="0.25">
      <c r="B143" s="73"/>
      <c r="C143" s="4">
        <v>48</v>
      </c>
      <c r="D143" s="9">
        <v>0.70299999999999996</v>
      </c>
      <c r="E143" s="9"/>
      <c r="F143" s="9"/>
      <c r="G143" s="9"/>
      <c r="H143" s="9"/>
      <c r="I143" s="9"/>
      <c r="J143" s="10">
        <v>0.67900000000000005</v>
      </c>
      <c r="L143" s="60" t="s">
        <v>9</v>
      </c>
      <c r="M143" s="13" t="s">
        <v>63</v>
      </c>
      <c r="N143" s="58" t="s">
        <v>64</v>
      </c>
      <c r="O143" s="1" t="s">
        <v>16</v>
      </c>
    </row>
    <row r="144" spans="2:15" x14ac:dyDescent="0.25">
      <c r="B144" s="71" t="s">
        <v>9</v>
      </c>
      <c r="C144" s="2">
        <v>13</v>
      </c>
      <c r="D144" s="5">
        <v>0.85599999999999998</v>
      </c>
      <c r="E144" s="5">
        <v>0.77900000000000003</v>
      </c>
      <c r="F144" s="5">
        <v>1.0940000000000001</v>
      </c>
      <c r="G144" s="5"/>
      <c r="H144" s="5"/>
      <c r="I144" s="5"/>
      <c r="J144" s="6"/>
      <c r="L144" s="1" t="s">
        <v>0</v>
      </c>
      <c r="M144" s="59">
        <f>AVERAGE(D144:D167)</f>
        <v>0.65669565217391301</v>
      </c>
      <c r="N144" s="61">
        <f>(_xlfn.STDEV.P(D144:D167)/(SQRT(COUNT(D144:D167))))</f>
        <v>1.5851560338075266E-2</v>
      </c>
      <c r="O144" s="1">
        <f>COUNT(D144:D167)</f>
        <v>23</v>
      </c>
    </row>
    <row r="145" spans="2:15" x14ac:dyDescent="0.25">
      <c r="B145" s="72"/>
      <c r="C145" s="3">
        <v>14</v>
      </c>
      <c r="D145" s="7">
        <v>0.55500000000000005</v>
      </c>
      <c r="E145" s="7">
        <v>0.98199999999999998</v>
      </c>
      <c r="F145" s="7">
        <v>0.622</v>
      </c>
      <c r="G145" s="7"/>
      <c r="H145" s="7"/>
      <c r="I145" s="7"/>
      <c r="J145" s="8"/>
      <c r="L145" s="1" t="s">
        <v>1</v>
      </c>
      <c r="M145" s="59">
        <f>AVERAGE(E144:E167)</f>
        <v>1.0034166666666666</v>
      </c>
      <c r="N145" s="61">
        <f>(_xlfn.STDEV.P(E144:E167)/(SQRT(COUNT(E144:E167))))</f>
        <v>6.6443423963270881E-2</v>
      </c>
      <c r="O145" s="1">
        <f>COUNT(E144:E167)</f>
        <v>12</v>
      </c>
    </row>
    <row r="146" spans="2:15" x14ac:dyDescent="0.25">
      <c r="B146" s="72"/>
      <c r="C146" s="3">
        <v>15</v>
      </c>
      <c r="D146" s="7">
        <v>0.56200000000000006</v>
      </c>
      <c r="E146" s="7">
        <v>0.90400000000000003</v>
      </c>
      <c r="F146" s="7">
        <v>0.879</v>
      </c>
      <c r="G146" s="7"/>
      <c r="H146" s="7"/>
      <c r="I146" s="7"/>
      <c r="J146" s="8"/>
      <c r="L146" s="1" t="s">
        <v>2</v>
      </c>
      <c r="M146" s="59">
        <f>AVERAGE(F144:F167)</f>
        <v>0.86716666666666686</v>
      </c>
      <c r="N146" s="61">
        <f>(_xlfn.STDEV.P(F144:F167)/(SQRT(COUNT(F144:F167))))</f>
        <v>5.5290625251851716E-2</v>
      </c>
      <c r="O146" s="1">
        <f>COUNT(F144:F167)</f>
        <v>12</v>
      </c>
    </row>
    <row r="147" spans="2:15" x14ac:dyDescent="0.25">
      <c r="B147" s="72"/>
      <c r="C147" s="3">
        <v>16</v>
      </c>
      <c r="D147" s="7">
        <v>0.61799999999999999</v>
      </c>
      <c r="E147" s="7">
        <v>1.444</v>
      </c>
      <c r="F147" s="7">
        <v>1.1060000000000001</v>
      </c>
      <c r="G147" s="7"/>
      <c r="H147" s="7"/>
      <c r="I147" s="7"/>
      <c r="J147" s="8"/>
      <c r="L147" s="1" t="s">
        <v>3</v>
      </c>
      <c r="M147" s="59">
        <f>AVERAGE(G144:G167)</f>
        <v>1</v>
      </c>
      <c r="N147" s="61">
        <f>(_xlfn.STDEV.P(G144:G167)/(SQRT(COUNT(G144:G167))))</f>
        <v>0.10063023623367087</v>
      </c>
      <c r="O147" s="1">
        <f>COUNT(G144:G167)</f>
        <v>6</v>
      </c>
    </row>
    <row r="148" spans="2:15" x14ac:dyDescent="0.25">
      <c r="B148" s="72"/>
      <c r="C148" s="3">
        <v>17</v>
      </c>
      <c r="D148" s="7">
        <v>0.73399999999999999</v>
      </c>
      <c r="E148" s="7">
        <v>1.2350000000000001</v>
      </c>
      <c r="F148" s="7">
        <v>1.147</v>
      </c>
      <c r="G148" s="7"/>
      <c r="H148" s="7"/>
      <c r="I148" s="7"/>
      <c r="J148" s="8"/>
      <c r="L148" s="1" t="s">
        <v>4</v>
      </c>
      <c r="M148" s="59">
        <f>AVERAGE(H144:H167)</f>
        <v>0.6888333333333333</v>
      </c>
      <c r="N148" s="61">
        <f>(_xlfn.STDEV.P(H144:H167)/(SQRT(COUNT(H144:H167))))</f>
        <v>3.5725192117773849E-2</v>
      </c>
      <c r="O148" s="1">
        <f>COUNT(H144:H167)</f>
        <v>12</v>
      </c>
    </row>
    <row r="149" spans="2:15" x14ac:dyDescent="0.25">
      <c r="B149" s="73"/>
      <c r="C149" s="4">
        <v>18</v>
      </c>
      <c r="D149" s="9">
        <v>0.64200000000000002</v>
      </c>
      <c r="E149" s="9">
        <v>0.97499999999999998</v>
      </c>
      <c r="F149" s="9">
        <v>1.042</v>
      </c>
      <c r="G149" s="9"/>
      <c r="H149" s="9"/>
      <c r="I149" s="9"/>
      <c r="J149" s="10"/>
      <c r="L149" s="1" t="s">
        <v>5</v>
      </c>
      <c r="M149" s="59">
        <f>AVERAGE(I144:I167)</f>
        <v>0.69400000000000006</v>
      </c>
      <c r="N149" s="61">
        <f>(_xlfn.STDEV.P(I144:I167)/(SQRT(COUNT(I144:I167))))</f>
        <v>4.1965759852527269E-2</v>
      </c>
      <c r="O149" s="1">
        <f>COUNT(I144:I167)</f>
        <v>12</v>
      </c>
    </row>
    <row r="150" spans="2:15" x14ac:dyDescent="0.25">
      <c r="B150" s="71" t="s">
        <v>9</v>
      </c>
      <c r="C150" s="2">
        <v>19</v>
      </c>
      <c r="D150" s="5">
        <v>0.66800000000000004</v>
      </c>
      <c r="E150" s="5"/>
      <c r="G150" s="5">
        <v>1.151</v>
      </c>
      <c r="H150" s="5"/>
      <c r="I150" s="5"/>
      <c r="J150" s="6"/>
      <c r="L150" s="1" t="s">
        <v>6</v>
      </c>
      <c r="M150" s="59">
        <f>AVERAGE(J144:J167)</f>
        <v>1.0669999999999999</v>
      </c>
      <c r="N150" s="61">
        <f>(_xlfn.STDEV.P(J144:J167)/(SQRT(COUNT(J144:J167))))</f>
        <v>0.10783655327495534</v>
      </c>
      <c r="O150" s="1">
        <f>COUNT(J144:J167)</f>
        <v>6</v>
      </c>
    </row>
    <row r="151" spans="2:15" x14ac:dyDescent="0.25">
      <c r="B151" s="72"/>
      <c r="C151" s="3">
        <v>20</v>
      </c>
      <c r="D151" s="7">
        <v>0.65100000000000002</v>
      </c>
      <c r="E151" s="7"/>
      <c r="G151" s="7">
        <v>1.3240000000000001</v>
      </c>
      <c r="H151" s="7"/>
      <c r="I151" s="7"/>
      <c r="J151" s="8"/>
    </row>
    <row r="152" spans="2:15" x14ac:dyDescent="0.25">
      <c r="B152" s="72"/>
      <c r="C152" s="3">
        <v>21</v>
      </c>
      <c r="D152" s="7">
        <v>0.68</v>
      </c>
      <c r="E152" s="7"/>
      <c r="G152" s="7">
        <v>1.087</v>
      </c>
      <c r="H152" s="7"/>
      <c r="I152" s="7"/>
      <c r="J152" s="8"/>
    </row>
    <row r="153" spans="2:15" x14ac:dyDescent="0.25">
      <c r="B153" s="72"/>
      <c r="C153" s="3">
        <v>22</v>
      </c>
      <c r="D153" s="7"/>
      <c r="E153" s="7"/>
      <c r="G153" s="7">
        <v>0.89100000000000001</v>
      </c>
      <c r="H153" s="7"/>
      <c r="I153" s="7"/>
      <c r="J153" s="8"/>
    </row>
    <row r="154" spans="2:15" x14ac:dyDescent="0.25">
      <c r="B154" s="72"/>
      <c r="C154" s="3">
        <v>23</v>
      </c>
      <c r="D154" s="7">
        <v>0.68899999999999995</v>
      </c>
      <c r="E154" s="7"/>
      <c r="G154" s="7">
        <v>1.0129999999999999</v>
      </c>
      <c r="H154" s="7"/>
      <c r="I154" s="7"/>
      <c r="J154" s="8"/>
    </row>
    <row r="155" spans="2:15" x14ac:dyDescent="0.25">
      <c r="B155" s="73"/>
      <c r="C155" s="4">
        <v>24</v>
      </c>
      <c r="D155" s="9">
        <v>0.58799999999999997</v>
      </c>
      <c r="E155" s="9"/>
      <c r="G155" s="9">
        <v>0.53400000000000003</v>
      </c>
      <c r="H155" s="9"/>
      <c r="I155" s="9"/>
      <c r="J155" s="10"/>
    </row>
    <row r="156" spans="2:15" x14ac:dyDescent="0.25">
      <c r="B156" s="71" t="s">
        <v>9</v>
      </c>
      <c r="C156" s="2">
        <v>49</v>
      </c>
      <c r="D156" s="5">
        <v>0.60899999999999999</v>
      </c>
      <c r="E156" s="5">
        <v>1.39</v>
      </c>
      <c r="F156" s="5">
        <v>0.84799999999999998</v>
      </c>
      <c r="G156" s="5"/>
      <c r="H156" s="5">
        <v>0.59099999999999997</v>
      </c>
      <c r="I156" s="5">
        <v>0.65200000000000002</v>
      </c>
      <c r="J156" s="6"/>
    </row>
    <row r="157" spans="2:15" x14ac:dyDescent="0.25">
      <c r="B157" s="72"/>
      <c r="C157" s="3">
        <v>50</v>
      </c>
      <c r="D157" s="7">
        <v>0.66300000000000003</v>
      </c>
      <c r="E157" s="7">
        <v>0.85299999999999998</v>
      </c>
      <c r="F157" s="7">
        <v>0.79800000000000004</v>
      </c>
      <c r="G157" s="7"/>
      <c r="H157" s="7">
        <v>0.77400000000000002</v>
      </c>
      <c r="I157" s="7">
        <v>0.69299999999999995</v>
      </c>
      <c r="J157" s="8"/>
    </row>
    <row r="158" spans="2:15" x14ac:dyDescent="0.25">
      <c r="B158" s="72"/>
      <c r="C158" s="3">
        <v>51</v>
      </c>
      <c r="D158" s="7">
        <v>0.69599999999999995</v>
      </c>
      <c r="E158" s="7">
        <v>0.91900000000000004</v>
      </c>
      <c r="F158" s="7">
        <v>0.79300000000000004</v>
      </c>
      <c r="G158" s="7"/>
      <c r="H158" s="7">
        <v>0.45900000000000002</v>
      </c>
      <c r="I158" s="7">
        <v>0.69299999999999995</v>
      </c>
      <c r="J158" s="8"/>
    </row>
    <row r="159" spans="2:15" x14ac:dyDescent="0.25">
      <c r="B159" s="72"/>
      <c r="C159" s="3">
        <v>52</v>
      </c>
      <c r="D159" s="7">
        <v>0.57799999999999996</v>
      </c>
      <c r="E159" s="7">
        <v>0.92400000000000004</v>
      </c>
      <c r="F159" s="7">
        <v>0.77400000000000002</v>
      </c>
      <c r="G159" s="7"/>
      <c r="H159" s="7">
        <v>0.67600000000000005</v>
      </c>
      <c r="I159" s="7">
        <v>0.70699999999999996</v>
      </c>
      <c r="J159" s="8"/>
    </row>
    <row r="160" spans="2:15" x14ac:dyDescent="0.25">
      <c r="B160" s="72"/>
      <c r="C160" s="3">
        <v>53</v>
      </c>
      <c r="D160" s="7">
        <v>0.52900000000000003</v>
      </c>
      <c r="E160" s="7">
        <v>0.628</v>
      </c>
      <c r="F160" s="7">
        <v>0.49299999999999999</v>
      </c>
      <c r="G160" s="7"/>
      <c r="H160" s="7">
        <v>0.90100000000000002</v>
      </c>
      <c r="I160" s="7">
        <v>0.66700000000000004</v>
      </c>
      <c r="J160" s="8"/>
    </row>
    <row r="161" spans="2:15" x14ac:dyDescent="0.25">
      <c r="B161" s="73"/>
      <c r="C161" s="4">
        <v>54</v>
      </c>
      <c r="D161" s="9">
        <v>0.61399999999999999</v>
      </c>
      <c r="E161" s="9">
        <v>1.008</v>
      </c>
      <c r="F161" s="9">
        <v>0.81</v>
      </c>
      <c r="G161" s="9"/>
      <c r="H161" s="9">
        <v>0.64300000000000002</v>
      </c>
      <c r="I161" s="9">
        <v>0.74</v>
      </c>
      <c r="J161" s="10"/>
    </row>
    <row r="162" spans="2:15" x14ac:dyDescent="0.25">
      <c r="B162" s="71" t="s">
        <v>9</v>
      </c>
      <c r="C162" s="2">
        <v>55</v>
      </c>
      <c r="D162" s="5">
        <v>0.58099999999999996</v>
      </c>
      <c r="E162" s="5"/>
      <c r="F162" s="5"/>
      <c r="G162" s="5"/>
      <c r="H162" s="5">
        <v>0.76</v>
      </c>
      <c r="I162" s="5">
        <v>0.434</v>
      </c>
      <c r="J162" s="6">
        <v>0.85499999999999998</v>
      </c>
    </row>
    <row r="163" spans="2:15" x14ac:dyDescent="0.25">
      <c r="B163" s="72"/>
      <c r="C163" s="3">
        <v>56</v>
      </c>
      <c r="D163" s="7">
        <v>0.76200000000000001</v>
      </c>
      <c r="E163" s="7"/>
      <c r="F163" s="7"/>
      <c r="G163" s="7"/>
      <c r="H163" s="7">
        <v>0.72699999999999998</v>
      </c>
      <c r="I163" s="7">
        <v>0.752</v>
      </c>
      <c r="J163" s="8">
        <v>1.4790000000000001</v>
      </c>
    </row>
    <row r="164" spans="2:15" x14ac:dyDescent="0.25">
      <c r="B164" s="72"/>
      <c r="C164" s="3">
        <v>57</v>
      </c>
      <c r="D164" s="7">
        <v>0.73899999999999999</v>
      </c>
      <c r="E164" s="7"/>
      <c r="F164" s="7"/>
      <c r="G164" s="7"/>
      <c r="H164" s="7">
        <v>0.47399999999999998</v>
      </c>
      <c r="I164" s="7">
        <v>0.85399999999999998</v>
      </c>
      <c r="J164" s="8">
        <v>0.99299999999999999</v>
      </c>
    </row>
    <row r="165" spans="2:15" x14ac:dyDescent="0.25">
      <c r="B165" s="72"/>
      <c r="C165" s="3">
        <v>58</v>
      </c>
      <c r="D165" s="7">
        <v>0.65100000000000002</v>
      </c>
      <c r="E165" s="7"/>
      <c r="F165" s="7"/>
      <c r="G165" s="7"/>
      <c r="H165" s="7">
        <v>0.73899999999999999</v>
      </c>
      <c r="I165" s="7">
        <v>0.96299999999999997</v>
      </c>
      <c r="J165" s="8">
        <v>0.80200000000000005</v>
      </c>
    </row>
    <row r="166" spans="2:15" x14ac:dyDescent="0.25">
      <c r="B166" s="72"/>
      <c r="C166" s="3">
        <v>59</v>
      </c>
      <c r="D166" s="7">
        <v>0.71499999999999997</v>
      </c>
      <c r="E166" s="7"/>
      <c r="F166" s="7"/>
      <c r="G166" s="7"/>
      <c r="H166" s="7">
        <v>0.78600000000000003</v>
      </c>
      <c r="I166" s="7">
        <v>0.41799999999999998</v>
      </c>
      <c r="J166" s="8">
        <v>1.38</v>
      </c>
    </row>
    <row r="167" spans="2:15" x14ac:dyDescent="0.25">
      <c r="B167" s="73"/>
      <c r="C167" s="4">
        <v>60</v>
      </c>
      <c r="D167" s="9">
        <v>0.72399999999999998</v>
      </c>
      <c r="E167" s="9"/>
      <c r="F167" s="9"/>
      <c r="G167" s="9"/>
      <c r="H167" s="9">
        <v>0.73599999999999999</v>
      </c>
      <c r="I167" s="9">
        <v>0.755</v>
      </c>
      <c r="J167" s="10">
        <v>0.89300000000000002</v>
      </c>
      <c r="L167" s="60" t="s">
        <v>10</v>
      </c>
      <c r="M167" s="13" t="s">
        <v>63</v>
      </c>
      <c r="N167" s="58" t="s">
        <v>64</v>
      </c>
      <c r="O167" s="1" t="s">
        <v>16</v>
      </c>
    </row>
    <row r="168" spans="2:15" x14ac:dyDescent="0.25">
      <c r="B168" s="71" t="s">
        <v>10</v>
      </c>
      <c r="C168" s="2">
        <v>25</v>
      </c>
      <c r="D168" s="5">
        <v>0.47</v>
      </c>
      <c r="E168" s="5">
        <v>1.0920000000000001</v>
      </c>
      <c r="F168" s="5">
        <v>0.76</v>
      </c>
      <c r="G168" s="5"/>
      <c r="H168" s="5"/>
      <c r="I168" s="5"/>
      <c r="J168" s="6"/>
      <c r="L168" s="1" t="s">
        <v>0</v>
      </c>
      <c r="M168" s="59">
        <f>AVERAGE(D168:D191)</f>
        <v>0.67904166666666665</v>
      </c>
      <c r="N168" s="61">
        <f>(_xlfn.STDEV.P(D168:D191)/(SQRT(COUNT(D168:D191))))</f>
        <v>3.3754705390439628E-2</v>
      </c>
      <c r="O168" s="1">
        <f>COUNT(D168:D191)</f>
        <v>24</v>
      </c>
    </row>
    <row r="169" spans="2:15" x14ac:dyDescent="0.25">
      <c r="B169" s="72"/>
      <c r="C169" s="3">
        <v>26</v>
      </c>
      <c r="D169" s="7">
        <v>0.748</v>
      </c>
      <c r="E169" s="7">
        <v>0.90900000000000003</v>
      </c>
      <c r="F169" s="7">
        <v>1.07</v>
      </c>
      <c r="G169" s="7"/>
      <c r="H169" s="7"/>
      <c r="I169" s="7"/>
      <c r="J169" s="8"/>
      <c r="L169" s="1" t="s">
        <v>1</v>
      </c>
      <c r="M169" s="59">
        <f>AVERAGE(E168:E191)</f>
        <v>1.0179090909090911</v>
      </c>
      <c r="N169" s="61">
        <f>(_xlfn.STDEV.P(E168:E191)/(SQRT(COUNT(E168:E191))))</f>
        <v>8.8566121775604009E-2</v>
      </c>
      <c r="O169" s="1">
        <f>COUNT(E168:E191)</f>
        <v>11</v>
      </c>
    </row>
    <row r="170" spans="2:15" x14ac:dyDescent="0.25">
      <c r="B170" s="72"/>
      <c r="C170" s="3">
        <v>27</v>
      </c>
      <c r="D170" s="7">
        <v>0.63500000000000001</v>
      </c>
      <c r="E170" s="7">
        <v>0.80900000000000005</v>
      </c>
      <c r="F170" s="7">
        <v>1.266</v>
      </c>
      <c r="G170" s="7"/>
      <c r="H170" s="7"/>
      <c r="I170" s="7"/>
      <c r="J170" s="8"/>
      <c r="L170" s="1" t="s">
        <v>2</v>
      </c>
      <c r="M170" s="59">
        <f>AVERAGE(F168:F191)</f>
        <v>0.92899999999999994</v>
      </c>
      <c r="N170" s="61">
        <f>(_xlfn.STDEV.P(F168:F191)/(SQRT(COUNT(F168:F191))))</f>
        <v>5.0081877405349445E-2</v>
      </c>
      <c r="O170" s="1">
        <f>COUNT(F168:F191)</f>
        <v>12</v>
      </c>
    </row>
    <row r="171" spans="2:15" x14ac:dyDescent="0.25">
      <c r="B171" s="72"/>
      <c r="C171" s="3">
        <v>28</v>
      </c>
      <c r="D171" s="7">
        <v>0.56699999999999995</v>
      </c>
      <c r="E171" s="7">
        <v>0.96199999999999997</v>
      </c>
      <c r="F171" s="7">
        <v>0.79100000000000004</v>
      </c>
      <c r="G171" s="7"/>
      <c r="H171" s="7"/>
      <c r="I171" s="7"/>
      <c r="J171" s="8"/>
      <c r="L171" s="1" t="s">
        <v>3</v>
      </c>
      <c r="M171" s="59">
        <f>AVERAGE(G168:G191)</f>
        <v>1.0201666666666667</v>
      </c>
      <c r="N171" s="61">
        <f>(_xlfn.STDEV.P(G168:G191)/(SQRT(COUNT(G168:G191))))</f>
        <v>8.7054075361450212E-2</v>
      </c>
      <c r="O171" s="1">
        <f>COUNT(G168:G191)</f>
        <v>6</v>
      </c>
    </row>
    <row r="172" spans="2:15" x14ac:dyDescent="0.25">
      <c r="B172" s="72"/>
      <c r="C172" s="3">
        <v>29</v>
      </c>
      <c r="D172" s="7">
        <v>0.66100000000000003</v>
      </c>
      <c r="E172" s="7">
        <v>0.54200000000000004</v>
      </c>
      <c r="F172" s="7">
        <v>1.135</v>
      </c>
      <c r="G172" s="7"/>
      <c r="H172" s="7"/>
      <c r="I172" s="7"/>
      <c r="J172" s="8"/>
      <c r="L172" s="1" t="s">
        <v>4</v>
      </c>
      <c r="M172" s="59">
        <f>AVERAGE(H168:H191)</f>
        <v>0.755</v>
      </c>
      <c r="N172" s="61">
        <f>(_xlfn.STDEV.P(H168:H191)/(SQRT(COUNT(H168:H191))))</f>
        <v>3.4962678514222627E-2</v>
      </c>
      <c r="O172" s="1">
        <f>COUNT(H168:H191)</f>
        <v>12</v>
      </c>
    </row>
    <row r="173" spans="2:15" x14ac:dyDescent="0.25">
      <c r="B173" s="73"/>
      <c r="C173" s="4">
        <v>30</v>
      </c>
      <c r="D173" s="9">
        <v>0.48699999999999999</v>
      </c>
      <c r="E173" s="9">
        <v>0.76800000000000002</v>
      </c>
      <c r="F173" s="9">
        <v>0.622</v>
      </c>
      <c r="G173" s="9"/>
      <c r="H173" s="9"/>
      <c r="I173" s="9"/>
      <c r="J173" s="10"/>
      <c r="L173" s="1" t="s">
        <v>5</v>
      </c>
      <c r="M173" s="59">
        <f>AVERAGE(I168:I191)</f>
        <v>0.6948333333333333</v>
      </c>
      <c r="N173" s="61">
        <f>(_xlfn.STDEV.P(I168:I191)/(SQRT(COUNT(I168:I191))))</f>
        <v>5.7642195353622597E-2</v>
      </c>
      <c r="O173" s="1">
        <f>COUNT(I168:I191)</f>
        <v>12</v>
      </c>
    </row>
    <row r="174" spans="2:15" x14ac:dyDescent="0.25">
      <c r="B174" s="71" t="s">
        <v>10</v>
      </c>
      <c r="C174" s="2">
        <v>31</v>
      </c>
      <c r="D174" s="5">
        <v>0.57399999999999995</v>
      </c>
      <c r="E174" s="5"/>
      <c r="G174" s="5">
        <v>0.77100000000000002</v>
      </c>
      <c r="H174" s="5"/>
      <c r="I174" s="5"/>
      <c r="J174" s="6"/>
      <c r="L174" s="1" t="s">
        <v>6</v>
      </c>
      <c r="M174" s="59">
        <f>AVERAGE(J168:J191)</f>
        <v>0.91166666666666663</v>
      </c>
      <c r="N174" s="61">
        <f>(_xlfn.STDEV.P(J168:J191)/(SQRT(COUNT(J168:J191))))</f>
        <v>0.1192631699381822</v>
      </c>
      <c r="O174" s="1">
        <f>COUNT(J168:J191)</f>
        <v>6</v>
      </c>
    </row>
    <row r="175" spans="2:15" x14ac:dyDescent="0.25">
      <c r="B175" s="72"/>
      <c r="C175" s="3">
        <v>32</v>
      </c>
      <c r="D175" s="7">
        <v>0.57599999999999996</v>
      </c>
      <c r="E175" s="7"/>
      <c r="G175" s="7">
        <v>1.028</v>
      </c>
      <c r="H175" s="7"/>
      <c r="I175" s="7"/>
      <c r="J175" s="8"/>
    </row>
    <row r="176" spans="2:15" x14ac:dyDescent="0.25">
      <c r="B176" s="72"/>
      <c r="C176" s="3">
        <v>33</v>
      </c>
      <c r="D176" s="7">
        <v>0.626</v>
      </c>
      <c r="E176" s="7"/>
      <c r="G176" s="7">
        <v>0.90400000000000003</v>
      </c>
      <c r="H176" s="7"/>
      <c r="I176" s="7"/>
      <c r="J176" s="8"/>
    </row>
    <row r="177" spans="2:15" x14ac:dyDescent="0.25">
      <c r="B177" s="72"/>
      <c r="C177" s="3">
        <v>34</v>
      </c>
      <c r="D177" s="7">
        <v>0.56399999999999995</v>
      </c>
      <c r="E177" s="7"/>
      <c r="G177" s="7">
        <v>1.4590000000000001</v>
      </c>
      <c r="H177" s="7"/>
      <c r="I177" s="7"/>
      <c r="J177" s="8"/>
    </row>
    <row r="178" spans="2:15" x14ac:dyDescent="0.25">
      <c r="B178" s="72"/>
      <c r="C178" s="3">
        <v>35</v>
      </c>
      <c r="D178" s="7">
        <v>0.77600000000000002</v>
      </c>
      <c r="E178" s="7"/>
      <c r="G178" s="7">
        <v>1.0049999999999999</v>
      </c>
      <c r="H178" s="7"/>
      <c r="I178" s="7"/>
      <c r="J178" s="8"/>
    </row>
    <row r="179" spans="2:15" x14ac:dyDescent="0.25">
      <c r="B179" s="73"/>
      <c r="C179" s="3">
        <v>36</v>
      </c>
      <c r="D179" s="7">
        <v>0.82799999999999996</v>
      </c>
      <c r="E179" s="7"/>
      <c r="G179" s="7">
        <v>0.95399999999999996</v>
      </c>
      <c r="H179" s="7"/>
      <c r="I179" s="7"/>
      <c r="J179" s="8"/>
    </row>
    <row r="180" spans="2:15" x14ac:dyDescent="0.25">
      <c r="B180" s="71" t="s">
        <v>10</v>
      </c>
      <c r="C180" s="2">
        <v>61</v>
      </c>
      <c r="D180" s="5">
        <v>1.228</v>
      </c>
      <c r="E180" s="5"/>
      <c r="F180" s="5">
        <v>1.0249999999999999</v>
      </c>
      <c r="G180" s="5"/>
      <c r="H180" s="5">
        <v>0.88200000000000001</v>
      </c>
      <c r="I180" s="5">
        <v>0.69499999999999995</v>
      </c>
      <c r="J180" s="6"/>
    </row>
    <row r="181" spans="2:15" x14ac:dyDescent="0.25">
      <c r="B181" s="72"/>
      <c r="C181" s="3">
        <v>62</v>
      </c>
      <c r="D181" s="7">
        <v>0.65400000000000003</v>
      </c>
      <c r="E181" s="7">
        <v>1.6679999999999999</v>
      </c>
      <c r="F181" s="7">
        <v>1.006</v>
      </c>
      <c r="G181" s="7"/>
      <c r="H181" s="7">
        <v>0.626</v>
      </c>
      <c r="I181" s="7">
        <v>0.53100000000000003</v>
      </c>
      <c r="J181" s="8"/>
    </row>
    <row r="182" spans="2:15" x14ac:dyDescent="0.25">
      <c r="B182" s="72"/>
      <c r="C182" s="3">
        <v>63</v>
      </c>
      <c r="D182" s="7">
        <v>0.53600000000000003</v>
      </c>
      <c r="E182" s="7">
        <v>0.98499999999999999</v>
      </c>
      <c r="F182" s="7">
        <v>0.82199999999999995</v>
      </c>
      <c r="G182" s="7"/>
      <c r="H182" s="7">
        <v>0.624</v>
      </c>
      <c r="I182" s="7">
        <v>0.629</v>
      </c>
      <c r="J182" s="8"/>
    </row>
    <row r="183" spans="2:15" x14ac:dyDescent="0.25">
      <c r="B183" s="72"/>
      <c r="C183" s="3">
        <v>64</v>
      </c>
      <c r="D183" s="7">
        <v>0.60399999999999998</v>
      </c>
      <c r="E183" s="7">
        <v>1.36</v>
      </c>
      <c r="F183" s="7">
        <v>0.83899999999999997</v>
      </c>
      <c r="G183" s="7"/>
      <c r="H183" s="7">
        <v>0.64300000000000002</v>
      </c>
      <c r="I183" s="7">
        <v>0.75700000000000001</v>
      </c>
      <c r="J183" s="8"/>
    </row>
    <row r="184" spans="2:15" x14ac:dyDescent="0.25">
      <c r="B184" s="72"/>
      <c r="C184" s="3">
        <v>65</v>
      </c>
      <c r="D184" s="7">
        <v>0.52400000000000002</v>
      </c>
      <c r="E184" s="7">
        <v>1.214</v>
      </c>
      <c r="F184" s="7">
        <v>0.84399999999999997</v>
      </c>
      <c r="G184" s="7"/>
      <c r="H184" s="7">
        <v>0.58599999999999997</v>
      </c>
      <c r="I184" s="7">
        <v>0.61699999999999999</v>
      </c>
      <c r="J184" s="8"/>
    </row>
    <row r="185" spans="2:15" x14ac:dyDescent="0.25">
      <c r="B185" s="73"/>
      <c r="C185" s="4">
        <v>66</v>
      </c>
      <c r="D185" s="9">
        <v>0.89900000000000002</v>
      </c>
      <c r="E185" s="9">
        <v>0.88800000000000001</v>
      </c>
      <c r="F185" s="7">
        <v>0.96799999999999997</v>
      </c>
      <c r="G185" s="9"/>
      <c r="H185" s="9">
        <v>0.73099999999999998</v>
      </c>
      <c r="I185" s="9">
        <v>0.745</v>
      </c>
      <c r="J185" s="10"/>
    </row>
    <row r="186" spans="2:15" x14ac:dyDescent="0.25">
      <c r="B186" s="71" t="s">
        <v>10</v>
      </c>
      <c r="C186" s="2">
        <v>67</v>
      </c>
      <c r="D186" s="5">
        <v>0.58299999999999996</v>
      </c>
      <c r="E186" s="5"/>
      <c r="F186" s="5"/>
      <c r="G186" s="5"/>
      <c r="H186" s="5">
        <v>0.71899999999999997</v>
      </c>
      <c r="I186" s="5">
        <v>0.55300000000000005</v>
      </c>
      <c r="J186" s="6">
        <v>0.40699999999999997</v>
      </c>
    </row>
    <row r="187" spans="2:15" x14ac:dyDescent="0.25">
      <c r="B187" s="72"/>
      <c r="C187" s="3">
        <v>68</v>
      </c>
      <c r="D187" s="7">
        <v>0.90100000000000002</v>
      </c>
      <c r="E187" s="7"/>
      <c r="F187" s="7"/>
      <c r="G187" s="7"/>
      <c r="H187" s="7">
        <v>0.78900000000000003</v>
      </c>
      <c r="I187" s="7">
        <v>0.52400000000000002</v>
      </c>
      <c r="J187" s="8">
        <v>1.232</v>
      </c>
    </row>
    <row r="188" spans="2:15" x14ac:dyDescent="0.25">
      <c r="B188" s="72"/>
      <c r="C188" s="3">
        <v>69</v>
      </c>
      <c r="D188" s="7">
        <v>0.64700000000000002</v>
      </c>
      <c r="E188" s="7"/>
      <c r="F188" s="7"/>
      <c r="G188" s="7"/>
      <c r="H188" s="7">
        <v>0.94099999999999995</v>
      </c>
      <c r="I188" s="7">
        <v>0.71899999999999997</v>
      </c>
      <c r="J188" s="8">
        <v>1.044</v>
      </c>
    </row>
    <row r="189" spans="2:15" x14ac:dyDescent="0.25">
      <c r="B189" s="72"/>
      <c r="C189" s="3">
        <v>70</v>
      </c>
      <c r="D189" s="7">
        <v>0.78600000000000003</v>
      </c>
      <c r="E189" s="7"/>
      <c r="F189" s="7"/>
      <c r="G189" s="7"/>
      <c r="H189" s="7">
        <v>0.73899999999999999</v>
      </c>
      <c r="I189" s="7">
        <v>1.3029999999999999</v>
      </c>
      <c r="J189" s="8">
        <v>0.93700000000000006</v>
      </c>
    </row>
    <row r="190" spans="2:15" x14ac:dyDescent="0.25">
      <c r="B190" s="72"/>
      <c r="C190" s="3">
        <v>71</v>
      </c>
      <c r="D190" s="7">
        <v>0.63</v>
      </c>
      <c r="E190" s="7"/>
      <c r="F190" s="7"/>
      <c r="G190" s="7"/>
      <c r="H190" s="7">
        <v>0.96299999999999997</v>
      </c>
      <c r="I190" s="7">
        <v>0.69299999999999995</v>
      </c>
      <c r="J190" s="8">
        <v>0.66400000000000003</v>
      </c>
    </row>
    <row r="191" spans="2:15" x14ac:dyDescent="0.25">
      <c r="B191" s="73"/>
      <c r="C191" s="4">
        <v>72</v>
      </c>
      <c r="D191" s="9">
        <v>0.79300000000000004</v>
      </c>
      <c r="E191" s="9"/>
      <c r="F191" s="9"/>
      <c r="G191" s="9"/>
      <c r="H191" s="9">
        <v>0.81699999999999995</v>
      </c>
      <c r="I191" s="9">
        <v>0.57199999999999995</v>
      </c>
      <c r="J191" s="10">
        <v>1.1859999999999999</v>
      </c>
      <c r="L191" s="60" t="s">
        <v>11</v>
      </c>
      <c r="M191" s="13" t="s">
        <v>63</v>
      </c>
      <c r="N191" s="58" t="s">
        <v>64</v>
      </c>
      <c r="O191" s="1" t="s">
        <v>16</v>
      </c>
    </row>
    <row r="192" spans="2:15" x14ac:dyDescent="0.25">
      <c r="B192" s="71" t="s">
        <v>11</v>
      </c>
      <c r="C192" s="2">
        <v>73</v>
      </c>
      <c r="D192" s="5">
        <v>0.59699999999999998</v>
      </c>
      <c r="E192" s="5"/>
      <c r="F192" s="5">
        <v>1.29</v>
      </c>
      <c r="G192" s="5">
        <v>0.65900000000000003</v>
      </c>
      <c r="H192" s="5"/>
      <c r="I192" s="5"/>
      <c r="J192" s="6"/>
      <c r="L192" s="1" t="s">
        <v>0</v>
      </c>
      <c r="M192" s="59">
        <f>AVERAGE(D192:D215)</f>
        <v>0.65516666666666656</v>
      </c>
      <c r="N192" s="61">
        <f>(_xlfn.STDEV.P(D192:D215)/(SQRT(COUNT(D192:D215))))</f>
        <v>3.3777389434902501E-2</v>
      </c>
      <c r="O192" s="1">
        <f>COUNT(D192:D215)</f>
        <v>6</v>
      </c>
    </row>
    <row r="193" spans="2:26" x14ac:dyDescent="0.25">
      <c r="B193" s="72"/>
      <c r="C193" s="3">
        <v>74</v>
      </c>
      <c r="D193" s="7">
        <v>0.81599999999999995</v>
      </c>
      <c r="E193" s="7"/>
      <c r="F193" s="7">
        <v>1.4330000000000001</v>
      </c>
      <c r="G193" s="7">
        <v>1.1559999999999999</v>
      </c>
      <c r="H193" s="7"/>
      <c r="I193" s="7"/>
      <c r="J193" s="8"/>
      <c r="L193" s="1" t="s">
        <v>1</v>
      </c>
      <c r="M193" s="59"/>
      <c r="N193" s="61"/>
    </row>
    <row r="194" spans="2:26" x14ac:dyDescent="0.25">
      <c r="B194" s="72"/>
      <c r="C194" s="3">
        <v>75</v>
      </c>
      <c r="D194" s="7">
        <v>0.61399999999999999</v>
      </c>
      <c r="E194" s="7"/>
      <c r="F194" s="7">
        <v>1.046</v>
      </c>
      <c r="G194" s="7">
        <v>1.1379999999999999</v>
      </c>
      <c r="H194" s="7"/>
      <c r="I194" s="7"/>
      <c r="J194" s="8"/>
      <c r="L194" s="1" t="s">
        <v>2</v>
      </c>
      <c r="M194" s="59">
        <f>AVERAGE(F192:F215)</f>
        <v>1.0736000000000001</v>
      </c>
      <c r="N194" s="61">
        <f>(_xlfn.STDEV.P(F192:F215)/(SQRT(COUNT(F192:F215))))</f>
        <v>0.12336696478393216</v>
      </c>
      <c r="O194" s="1">
        <f>COUNT(F192:F215)</f>
        <v>5</v>
      </c>
    </row>
    <row r="195" spans="2:26" x14ac:dyDescent="0.25">
      <c r="B195" s="72"/>
      <c r="C195" s="3">
        <v>76</v>
      </c>
      <c r="D195" s="7">
        <v>0.61799999999999999</v>
      </c>
      <c r="E195" s="7"/>
      <c r="F195" s="20"/>
      <c r="G195" s="7">
        <v>1.0609999999999999</v>
      </c>
      <c r="H195" s="7"/>
      <c r="I195" s="7"/>
      <c r="J195" s="8"/>
      <c r="L195" s="1" t="s">
        <v>3</v>
      </c>
      <c r="M195" s="59">
        <f>AVERAGE(G192:G215)</f>
        <v>0.99183333333333323</v>
      </c>
      <c r="N195" s="61">
        <f>(_xlfn.STDEV.P(G192:G215)/(SQRT(COUNT(G192:G215))))</f>
        <v>9.6957441026309932E-2</v>
      </c>
      <c r="O195" s="1">
        <f>COUNT(G192:G215)</f>
        <v>6</v>
      </c>
    </row>
    <row r="196" spans="2:26" x14ac:dyDescent="0.25">
      <c r="B196" s="72"/>
      <c r="C196" s="3">
        <v>77</v>
      </c>
      <c r="D196" s="7">
        <v>0.57799999999999996</v>
      </c>
      <c r="E196" s="7"/>
      <c r="F196" s="7">
        <v>0.96299999999999997</v>
      </c>
      <c r="G196" s="7">
        <v>1.2629999999999999</v>
      </c>
      <c r="H196" s="7"/>
      <c r="I196" s="7"/>
      <c r="J196" s="8"/>
      <c r="L196" s="1" t="s">
        <v>4</v>
      </c>
      <c r="M196" s="59"/>
      <c r="N196" s="61"/>
    </row>
    <row r="197" spans="2:26" x14ac:dyDescent="0.25">
      <c r="B197" s="73"/>
      <c r="C197" s="4">
        <v>78</v>
      </c>
      <c r="D197" s="9">
        <v>0.70799999999999996</v>
      </c>
      <c r="E197" s="9"/>
      <c r="F197" s="9">
        <v>0.63600000000000001</v>
      </c>
      <c r="G197" s="9">
        <v>0.67400000000000004</v>
      </c>
      <c r="H197" s="9"/>
      <c r="I197" s="9"/>
      <c r="J197" s="10"/>
      <c r="L197" s="1" t="s">
        <v>5</v>
      </c>
      <c r="M197" s="59"/>
      <c r="N197" s="61"/>
    </row>
    <row r="198" spans="2:26" x14ac:dyDescent="0.25">
      <c r="L198" s="1" t="s">
        <v>6</v>
      </c>
      <c r="M198" s="59"/>
      <c r="N198" s="61"/>
      <c r="X198" s="1" t="s">
        <v>6</v>
      </c>
      <c r="Y198" s="59"/>
      <c r="Z198" s="61"/>
    </row>
  </sheetData>
  <mergeCells count="27">
    <mergeCell ref="B186:B191"/>
    <mergeCell ref="B192:B197"/>
    <mergeCell ref="B150:B155"/>
    <mergeCell ref="B156:B161"/>
    <mergeCell ref="B162:B167"/>
    <mergeCell ref="B168:B173"/>
    <mergeCell ref="B174:B179"/>
    <mergeCell ref="B180:B185"/>
    <mergeCell ref="B144:B149"/>
    <mergeCell ref="B42:B47"/>
    <mergeCell ref="B48:B53"/>
    <mergeCell ref="B54:B59"/>
    <mergeCell ref="B60:B65"/>
    <mergeCell ref="B66:B71"/>
    <mergeCell ref="B72:B77"/>
    <mergeCell ref="B78:B83"/>
    <mergeCell ref="B120:B125"/>
    <mergeCell ref="B126:B131"/>
    <mergeCell ref="B132:B137"/>
    <mergeCell ref="B138:B143"/>
    <mergeCell ref="B36:B41"/>
    <mergeCell ref="N95:S95"/>
    <mergeCell ref="B6:B11"/>
    <mergeCell ref="B12:B17"/>
    <mergeCell ref="B18:B23"/>
    <mergeCell ref="B24:B29"/>
    <mergeCell ref="B30:B35"/>
  </mergeCells>
  <conditionalFormatting sqref="D107:J112 E113:J113 D114:J117">
    <cfRule type="containsBlanks" dxfId="1" priority="1">
      <formula>LEN(TRIM(D107))=0</formula>
    </cfRule>
    <cfRule type="cellIs" dxfId="0" priority="2" operator="lessThan">
      <formula>0.051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RawData</vt:lpstr>
      <vt:lpstr>TriglyceridesSummary</vt:lpstr>
    </vt:vector>
  </TitlesOfParts>
  <Company>Newcastle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Brian Ford</dc:creator>
  <cp:lastModifiedBy>Brian Ford</cp:lastModifiedBy>
  <dcterms:created xsi:type="dcterms:W3CDTF">2017-12-08T17:00:17Z</dcterms:created>
  <dcterms:modified xsi:type="dcterms:W3CDTF">2019-03-14T19:39:01Z</dcterms:modified>
</cp:coreProperties>
</file>