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Manuscripts\HepaticAdaptation\Figure 3\"/>
    </mc:Choice>
  </mc:AlternateContent>
  <bookViews>
    <workbookView xWindow="0" yWindow="0" windowWidth="28800" windowHeight="14250" activeTab="2"/>
  </bookViews>
  <sheets>
    <sheet name="DTT-1 Oct-11" sheetId="1" r:id="rId1"/>
    <sheet name="DTT-2 Nov-08" sheetId="2" r:id="rId2"/>
    <sheet name="DTT-3 6 DEC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3" l="1"/>
  <c r="G8" i="3"/>
  <c r="J6" i="3" s="1"/>
  <c r="G9" i="3"/>
  <c r="G10" i="3"/>
  <c r="G11" i="3"/>
  <c r="G12" i="3"/>
  <c r="G13" i="3"/>
  <c r="G14" i="3"/>
  <c r="G15" i="3"/>
  <c r="G16" i="3"/>
  <c r="G17" i="3"/>
  <c r="G18" i="3"/>
  <c r="I18" i="3" s="1"/>
  <c r="G19" i="3"/>
  <c r="G20" i="3"/>
  <c r="H18" i="3" s="1"/>
  <c r="G21" i="3"/>
  <c r="G22" i="3"/>
  <c r="G23" i="3"/>
  <c r="G24" i="3"/>
  <c r="K24" i="3" s="1"/>
  <c r="G25" i="3"/>
  <c r="G26" i="3"/>
  <c r="G27" i="3"/>
  <c r="G28" i="3"/>
  <c r="G29" i="3"/>
  <c r="G6" i="3"/>
  <c r="G7" i="2"/>
  <c r="G8" i="2"/>
  <c r="G9" i="2"/>
  <c r="G10" i="2"/>
  <c r="G11" i="2"/>
  <c r="G12" i="2"/>
  <c r="G13" i="2"/>
  <c r="G14" i="2"/>
  <c r="G15" i="2"/>
  <c r="G16" i="2"/>
  <c r="G17" i="2"/>
  <c r="G18" i="2"/>
  <c r="H18" i="2" s="1"/>
  <c r="G19" i="2"/>
  <c r="G20" i="2"/>
  <c r="G21" i="2"/>
  <c r="G22" i="2"/>
  <c r="G23" i="2"/>
  <c r="G24" i="2"/>
  <c r="G25" i="2"/>
  <c r="G26" i="2"/>
  <c r="G27" i="2"/>
  <c r="G28" i="2"/>
  <c r="G29" i="2"/>
  <c r="G30" i="2"/>
  <c r="I30" i="2" s="1"/>
  <c r="G31" i="2"/>
  <c r="G32" i="2"/>
  <c r="G33" i="2"/>
  <c r="G34" i="2"/>
  <c r="G35" i="2"/>
  <c r="G36" i="2"/>
  <c r="G37" i="2"/>
  <c r="G38" i="2"/>
  <c r="G39" i="2"/>
  <c r="G40" i="2"/>
  <c r="G41" i="2"/>
  <c r="G6" i="2"/>
  <c r="H6" i="2" s="1"/>
  <c r="S6" i="1"/>
  <c r="T6" i="1"/>
  <c r="S7" i="1"/>
  <c r="T7" i="1"/>
  <c r="S8" i="1"/>
  <c r="T8" i="1"/>
  <c r="S9" i="1"/>
  <c r="T9" i="1"/>
  <c r="S10" i="1"/>
  <c r="T10" i="1"/>
  <c r="S11" i="1"/>
  <c r="T11" i="1"/>
  <c r="S12" i="1"/>
  <c r="W12" i="1" s="1"/>
  <c r="T12" i="1"/>
  <c r="S13" i="1"/>
  <c r="T13" i="1"/>
  <c r="S14" i="1"/>
  <c r="T14" i="1"/>
  <c r="S15" i="1"/>
  <c r="T15" i="1"/>
  <c r="S16" i="1"/>
  <c r="T16" i="1"/>
  <c r="S17" i="1"/>
  <c r="T17" i="1"/>
  <c r="S18" i="1"/>
  <c r="T18" i="1"/>
  <c r="S19" i="1"/>
  <c r="T19" i="1"/>
  <c r="X19" i="1" s="1"/>
  <c r="S20" i="1"/>
  <c r="W19" i="1" s="1"/>
  <c r="T20" i="1"/>
  <c r="S21" i="1"/>
  <c r="T21" i="1"/>
  <c r="S22" i="1"/>
  <c r="T22" i="1"/>
  <c r="S23" i="1"/>
  <c r="T23" i="1"/>
  <c r="S24" i="1"/>
  <c r="T24" i="1"/>
  <c r="T5" i="1"/>
  <c r="S5" i="1"/>
  <c r="V5" i="1" s="1"/>
  <c r="J18" i="3"/>
  <c r="I24" i="3"/>
  <c r="K30" i="2"/>
  <c r="K18" i="2"/>
  <c r="J30" i="2"/>
  <c r="H30" i="2"/>
  <c r="J18" i="2"/>
  <c r="I18" i="2"/>
  <c r="J6" i="2"/>
  <c r="I6" i="2"/>
  <c r="V19" i="1"/>
  <c r="X12" i="1"/>
  <c r="V12" i="1"/>
  <c r="O19" i="1"/>
  <c r="P19" i="1"/>
  <c r="F32" i="1"/>
  <c r="C32" i="1"/>
  <c r="F31" i="1"/>
  <c r="C31" i="1"/>
  <c r="F30" i="1"/>
  <c r="C30" i="1"/>
  <c r="G28" i="1"/>
  <c r="F28" i="1"/>
  <c r="D28" i="1"/>
  <c r="C28" i="1"/>
  <c r="G27" i="1"/>
  <c r="F27" i="1"/>
  <c r="D27" i="1"/>
  <c r="C27" i="1"/>
  <c r="G26" i="1"/>
  <c r="F26" i="1"/>
  <c r="D26" i="1"/>
  <c r="C26" i="1"/>
  <c r="G25" i="1"/>
  <c r="F25" i="1"/>
  <c r="P24" i="1"/>
  <c r="O24" i="1"/>
  <c r="M24" i="1"/>
  <c r="L24" i="1"/>
  <c r="I24" i="1"/>
  <c r="P23" i="1"/>
  <c r="O23" i="1"/>
  <c r="M23" i="1"/>
  <c r="L23" i="1"/>
  <c r="P22" i="1"/>
  <c r="O22" i="1"/>
  <c r="M22" i="1"/>
  <c r="L22" i="1"/>
  <c r="P21" i="1"/>
  <c r="O21" i="1"/>
  <c r="M21" i="1"/>
  <c r="L21" i="1"/>
  <c r="P20" i="1"/>
  <c r="O20" i="1"/>
  <c r="M20" i="1"/>
  <c r="L20" i="1"/>
  <c r="M19" i="1"/>
  <c r="L19" i="1"/>
  <c r="G18" i="1"/>
  <c r="F18" i="1"/>
  <c r="P17" i="1"/>
  <c r="O17" i="1"/>
  <c r="M17" i="1"/>
  <c r="L17" i="1"/>
  <c r="I17" i="1"/>
  <c r="P16" i="1"/>
  <c r="O16" i="1"/>
  <c r="M16" i="1"/>
  <c r="L16" i="1"/>
  <c r="P15" i="1"/>
  <c r="M15" i="1"/>
  <c r="P14" i="1"/>
  <c r="O14" i="1"/>
  <c r="M14" i="1"/>
  <c r="L14" i="1"/>
  <c r="P13" i="1"/>
  <c r="O13" i="1"/>
  <c r="M13" i="1"/>
  <c r="L13" i="1"/>
  <c r="P12" i="1"/>
  <c r="O12" i="1"/>
  <c r="M12" i="1"/>
  <c r="L12" i="1"/>
  <c r="G11" i="1"/>
  <c r="F11" i="1"/>
  <c r="P10" i="1"/>
  <c r="O10" i="1"/>
  <c r="M10" i="1"/>
  <c r="L10" i="1"/>
  <c r="I10" i="1"/>
  <c r="P9" i="1"/>
  <c r="O9" i="1"/>
  <c r="M9" i="1"/>
  <c r="L9" i="1"/>
  <c r="P8" i="1"/>
  <c r="O8" i="1"/>
  <c r="M8" i="1"/>
  <c r="L8" i="1"/>
  <c r="P7" i="1"/>
  <c r="O7" i="1"/>
  <c r="M7" i="1"/>
  <c r="L7" i="1"/>
  <c r="P6" i="1"/>
  <c r="O6" i="1"/>
  <c r="M6" i="1"/>
  <c r="L6" i="1"/>
  <c r="P5" i="1"/>
  <c r="O5" i="1"/>
  <c r="M5" i="1"/>
  <c r="L5" i="1"/>
  <c r="K18" i="3" l="1"/>
  <c r="H24" i="3"/>
  <c r="J24" i="3"/>
  <c r="H6" i="3"/>
  <c r="I6" i="3"/>
  <c r="W5" i="1"/>
  <c r="Y12" i="1"/>
  <c r="Y19" i="1"/>
  <c r="X5" i="1"/>
</calcChain>
</file>

<file path=xl/sharedStrings.xml><?xml version="1.0" encoding="utf-8"?>
<sst xmlns="http://schemas.openxmlformats.org/spreadsheetml/2006/main" count="179" uniqueCount="33">
  <si>
    <t>Drug tolerance test-1</t>
  </si>
  <si>
    <t>Meter-1 mg/dl</t>
  </si>
  <si>
    <t>T-Zero</t>
  </si>
  <si>
    <t>T-120min</t>
  </si>
  <si>
    <t>Time zero</t>
  </si>
  <si>
    <t>Time 120 min</t>
  </si>
  <si>
    <t>SEM</t>
  </si>
  <si>
    <t>Cage 2</t>
  </si>
  <si>
    <t>Cage 8</t>
  </si>
  <si>
    <t>Vehicle</t>
  </si>
  <si>
    <t>Cage 4</t>
  </si>
  <si>
    <t>Cage 10</t>
  </si>
  <si>
    <t>1 mg/kg AZD1656</t>
  </si>
  <si>
    <t>Cage 6</t>
  </si>
  <si>
    <t>Cage 12</t>
  </si>
  <si>
    <t>3 mg/kg AZD1656</t>
  </si>
  <si>
    <t>Drug tolerance test-2</t>
  </si>
  <si>
    <t>mg in 34.5 ul DMSO; 5 ml water + 15 ul stock or 5 ul stock + 10 ul DMSO or 15 ul DMSO</t>
  </si>
  <si>
    <t>Meter -3 (mM)</t>
  </si>
  <si>
    <t>Cages 7,8,9,10,11,12</t>
  </si>
  <si>
    <t>L</t>
  </si>
  <si>
    <t>R</t>
  </si>
  <si>
    <t>2L</t>
  </si>
  <si>
    <t>2R</t>
  </si>
  <si>
    <t>B</t>
  </si>
  <si>
    <t>N</t>
  </si>
  <si>
    <t>1 mg/kg</t>
  </si>
  <si>
    <t>3 mg/kg</t>
  </si>
  <si>
    <t>% intial</t>
  </si>
  <si>
    <t>Veh</t>
  </si>
  <si>
    <t>Avg</t>
  </si>
  <si>
    <t>Ttest</t>
  </si>
  <si>
    <t>% initial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</si>
</sst>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0_-;\-* #,##0.000_-;_-* &quot;-&quot;??_-;_-@_-"/>
    <numFmt numFmtId="165" formatCode="_-* #,##0.000000_-;\-* #,##0.000000_-;_-* &quot;-&quot;??_-;_-@_-"/>
    <numFmt numFmtId="166" formatCode="_-* #,##0_-;\-* #,##0_-;_-* &quot;-&quot;??_-;_-@_-"/>
    <numFmt numFmtId="168" formatCode="_-* #,##0.00000000000_-;\-* #,##0.00000000000_-;_-* &quot;-&quot;??_-;_-@_-"/>
    <numFmt numFmtId="171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5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57">
    <xf numFmtId="0" fontId="0" fillId="0" borderId="0" xfId="0"/>
    <xf numFmtId="14" fontId="0" fillId="0" borderId="0" xfId="0" applyNumberFormat="1"/>
    <xf numFmtId="0" fontId="0" fillId="0" borderId="4" xfId="0" applyBorder="1"/>
    <xf numFmtId="0" fontId="0" fillId="0" borderId="0" xfId="0" applyAlignment="1">
      <alignment horizontal="center"/>
    </xf>
    <xf numFmtId="43" fontId="0" fillId="0" borderId="0" xfId="1" applyFont="1"/>
    <xf numFmtId="164" fontId="0" fillId="0" borderId="0" xfId="1" applyNumberFormat="1" applyFont="1"/>
    <xf numFmtId="165" fontId="0" fillId="0" borderId="0" xfId="1" applyNumberFormat="1" applyFont="1"/>
    <xf numFmtId="166" fontId="3" fillId="0" borderId="0" xfId="1" applyNumberFormat="1" applyFont="1"/>
    <xf numFmtId="43" fontId="3" fillId="0" borderId="0" xfId="1" applyFont="1"/>
    <xf numFmtId="43" fontId="4" fillId="0" borderId="0" xfId="1" applyFont="1"/>
    <xf numFmtId="1" fontId="3" fillId="0" borderId="0" xfId="0" applyNumberFormat="1" applyFont="1"/>
    <xf numFmtId="20" fontId="0" fillId="0" borderId="0" xfId="0" applyNumberFormat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0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2" fillId="4" borderId="1" xfId="2" applyFill="1" applyBorder="1"/>
    <xf numFmtId="0" fontId="0" fillId="4" borderId="2" xfId="0" applyFill="1" applyBorder="1"/>
    <xf numFmtId="0" fontId="0" fillId="4" borderId="3" xfId="0" applyFill="1" applyBorder="1"/>
    <xf numFmtId="0" fontId="2" fillId="4" borderId="4" xfId="2" applyFill="1" applyBorder="1"/>
    <xf numFmtId="0" fontId="0" fillId="4" borderId="0" xfId="0" applyFill="1" applyBorder="1"/>
    <xf numFmtId="0" fontId="0" fillId="4" borderId="5" xfId="0" applyFill="1" applyBorder="1"/>
    <xf numFmtId="0" fontId="2" fillId="4" borderId="6" xfId="2" applyFill="1" applyBorder="1"/>
    <xf numFmtId="0" fontId="0" fillId="4" borderId="7" xfId="0" applyFill="1" applyBorder="1"/>
    <xf numFmtId="0" fontId="0" fillId="4" borderId="8" xfId="0" applyFill="1" applyBorder="1"/>
    <xf numFmtId="0" fontId="0" fillId="5" borderId="1" xfId="0" applyFill="1" applyBorder="1"/>
    <xf numFmtId="0" fontId="0" fillId="5" borderId="2" xfId="0" applyFill="1" applyBorder="1"/>
    <xf numFmtId="0" fontId="0" fillId="5" borderId="3" xfId="0" applyFill="1" applyBorder="1"/>
    <xf numFmtId="0" fontId="0" fillId="5" borderId="4" xfId="0" applyFill="1" applyBorder="1"/>
    <xf numFmtId="0" fontId="0" fillId="5" borderId="0" xfId="0" applyFill="1" applyBorder="1"/>
    <xf numFmtId="0" fontId="0" fillId="5" borderId="5" xfId="0" applyFill="1" applyBorder="1"/>
    <xf numFmtId="0" fontId="0" fillId="5" borderId="6" xfId="0" applyFill="1" applyBorder="1"/>
    <xf numFmtId="0" fontId="0" fillId="5" borderId="7" xfId="0" applyFill="1" applyBorder="1"/>
    <xf numFmtId="0" fontId="0" fillId="5" borderId="8" xfId="0" applyFill="1" applyBorder="1"/>
    <xf numFmtId="168" fontId="0" fillId="0" borderId="0" xfId="1" applyNumberFormat="1" applyFont="1"/>
    <xf numFmtId="0" fontId="0" fillId="3" borderId="0" xfId="0" applyFill="1"/>
    <xf numFmtId="0" fontId="3" fillId="3" borderId="4" xfId="0" applyFont="1" applyFill="1" applyBorder="1"/>
    <xf numFmtId="0" fontId="3" fillId="3" borderId="0" xfId="0" applyFont="1" applyFill="1" applyBorder="1"/>
    <xf numFmtId="0" fontId="3" fillId="3" borderId="5" xfId="0" applyFont="1" applyFill="1" applyBorder="1"/>
    <xf numFmtId="0" fontId="3" fillId="0" borderId="0" xfId="0" applyFont="1"/>
    <xf numFmtId="0" fontId="2" fillId="2" borderId="0" xfId="2"/>
    <xf numFmtId="0" fontId="2" fillId="2" borderId="0" xfId="2" applyBorder="1"/>
    <xf numFmtId="0" fontId="0" fillId="6" borderId="0" xfId="0" applyFill="1"/>
    <xf numFmtId="0" fontId="0" fillId="6" borderId="0" xfId="0" applyFill="1" applyBorder="1"/>
    <xf numFmtId="2" fontId="0" fillId="0" borderId="0" xfId="0" applyNumberFormat="1"/>
    <xf numFmtId="2" fontId="3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171" fontId="4" fillId="0" borderId="0" xfId="0" applyNumberFormat="1" applyFont="1" applyAlignment="1">
      <alignment horizontal="center" vertical="center"/>
    </xf>
  </cellXfs>
  <cellStyles count="3">
    <cellStyle name="Comma" xfId="1" builtinId="3"/>
    <cellStyle name="Good" xfId="2" builtinId="26"/>
    <cellStyle name="Normal" xfId="0" builtinId="0"/>
  </cellStyles>
  <dxfs count="6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topLeftCell="K1" workbookViewId="0">
      <selection activeCell="U28" sqref="U28"/>
    </sheetView>
  </sheetViews>
  <sheetFormatPr defaultRowHeight="15" x14ac:dyDescent="0.25"/>
  <cols>
    <col min="1" max="1" width="10.5703125" bestFit="1" customWidth="1"/>
    <col min="9" max="9" width="9.85546875" bestFit="1" customWidth="1"/>
    <col min="22" max="22" width="9.140625" style="50"/>
    <col min="23" max="23" width="9.140625" style="51"/>
    <col min="24" max="24" width="9.140625" style="53"/>
    <col min="25" max="25" width="9.140625" style="54" customWidth="1"/>
  </cols>
  <sheetData>
    <row r="1" spans="1:25" x14ac:dyDescent="0.25">
      <c r="A1" t="s">
        <v>0</v>
      </c>
      <c r="D1" t="s">
        <v>1</v>
      </c>
    </row>
    <row r="2" spans="1:25" x14ac:dyDescent="0.25">
      <c r="A2" s="1">
        <v>43019</v>
      </c>
    </row>
    <row r="3" spans="1:25" x14ac:dyDescent="0.25">
      <c r="C3" s="3" t="s">
        <v>4</v>
      </c>
      <c r="D3" s="3"/>
      <c r="F3" s="3" t="s">
        <v>5</v>
      </c>
      <c r="G3" s="3"/>
      <c r="L3" s="3" t="s">
        <v>4</v>
      </c>
      <c r="M3" s="3"/>
      <c r="O3" s="3" t="s">
        <v>5</v>
      </c>
      <c r="P3" s="3"/>
      <c r="S3" s="3" t="s">
        <v>28</v>
      </c>
      <c r="T3" s="3"/>
    </row>
    <row r="4" spans="1:25" x14ac:dyDescent="0.25">
      <c r="C4" t="s">
        <v>7</v>
      </c>
      <c r="D4" t="s">
        <v>8</v>
      </c>
      <c r="V4" s="50" t="s">
        <v>30</v>
      </c>
      <c r="W4" s="51" t="s">
        <v>6</v>
      </c>
      <c r="X4" s="53" t="s">
        <v>25</v>
      </c>
      <c r="Y4" s="54" t="s">
        <v>31</v>
      </c>
    </row>
    <row r="5" spans="1:25" x14ac:dyDescent="0.25">
      <c r="A5" t="s">
        <v>9</v>
      </c>
      <c r="C5">
        <v>134</v>
      </c>
      <c r="D5">
        <v>118</v>
      </c>
      <c r="F5">
        <v>144</v>
      </c>
      <c r="G5">
        <v>142</v>
      </c>
      <c r="K5" t="s">
        <v>29</v>
      </c>
      <c r="L5" s="4">
        <f>C5/18</f>
        <v>7.4444444444444446</v>
      </c>
      <c r="M5" s="4">
        <f>D5/18</f>
        <v>6.5555555555555554</v>
      </c>
      <c r="N5" s="4"/>
      <c r="O5" s="4">
        <f t="shared" ref="O5:P20" si="0">F5/18</f>
        <v>8</v>
      </c>
      <c r="P5" s="4">
        <f t="shared" si="0"/>
        <v>7.8888888888888893</v>
      </c>
      <c r="S5" s="49">
        <f>IF(O5&lt;&gt;"", (O5/L5)*100, "")</f>
        <v>107.46268656716418</v>
      </c>
      <c r="T5" s="49">
        <f>IF(P5&lt;&gt;"", (P5/M5)*100, "")</f>
        <v>120.33898305084747</v>
      </c>
      <c r="V5" s="50">
        <f>AVERAGE(S5:T10)</f>
        <v>121.68445642364095</v>
      </c>
      <c r="W5" s="51">
        <f>_xlfn.STDEV.P(S5:T10)/SQRT(COUNT(S5:T10))</f>
        <v>5.9590671252057312</v>
      </c>
      <c r="X5" s="53">
        <f>COUNT(S5:T10)</f>
        <v>12</v>
      </c>
    </row>
    <row r="6" spans="1:25" x14ac:dyDescent="0.25">
      <c r="A6" t="s">
        <v>9</v>
      </c>
      <c r="C6">
        <v>126</v>
      </c>
      <c r="D6">
        <v>117</v>
      </c>
      <c r="F6">
        <v>146</v>
      </c>
      <c r="G6">
        <v>114</v>
      </c>
      <c r="L6" s="4">
        <f t="shared" ref="L6:M24" si="1">C6/18</f>
        <v>7</v>
      </c>
      <c r="M6" s="4">
        <f t="shared" si="1"/>
        <v>6.5</v>
      </c>
      <c r="N6" s="4"/>
      <c r="O6" s="4">
        <f t="shared" si="0"/>
        <v>8.1111111111111107</v>
      </c>
      <c r="P6" s="4">
        <f t="shared" si="0"/>
        <v>6.333333333333333</v>
      </c>
      <c r="S6" s="49">
        <f t="shared" ref="S6:S24" si="2">IF(O6&lt;&gt;"", (O6/L6)*100, "")</f>
        <v>115.87301587301586</v>
      </c>
      <c r="T6" s="49">
        <f t="shared" ref="T6:T24" si="3">IF(P6&lt;&gt;"", (P6/M6)*100, "")</f>
        <v>97.435897435897431</v>
      </c>
    </row>
    <row r="7" spans="1:25" x14ac:dyDescent="0.25">
      <c r="A7" t="s">
        <v>9</v>
      </c>
      <c r="C7">
        <v>115</v>
      </c>
      <c r="D7">
        <v>129</v>
      </c>
      <c r="F7">
        <v>184</v>
      </c>
      <c r="G7">
        <v>168</v>
      </c>
      <c r="L7" s="4">
        <f t="shared" si="1"/>
        <v>6.3888888888888893</v>
      </c>
      <c r="M7" s="4">
        <f t="shared" si="1"/>
        <v>7.166666666666667</v>
      </c>
      <c r="N7" s="4"/>
      <c r="O7" s="4">
        <f t="shared" si="0"/>
        <v>10.222222222222221</v>
      </c>
      <c r="P7" s="4">
        <f t="shared" si="0"/>
        <v>9.3333333333333339</v>
      </c>
      <c r="S7" s="49">
        <f t="shared" si="2"/>
        <v>160</v>
      </c>
      <c r="T7" s="49">
        <f t="shared" si="3"/>
        <v>130.23255813953489</v>
      </c>
    </row>
    <row r="8" spans="1:25" x14ac:dyDescent="0.25">
      <c r="A8" t="s">
        <v>9</v>
      </c>
      <c r="C8">
        <v>128</v>
      </c>
      <c r="D8">
        <v>140</v>
      </c>
      <c r="F8">
        <v>156</v>
      </c>
      <c r="G8">
        <v>141</v>
      </c>
      <c r="L8" s="4">
        <f t="shared" si="1"/>
        <v>7.1111111111111107</v>
      </c>
      <c r="M8" s="4">
        <f t="shared" si="1"/>
        <v>7.7777777777777777</v>
      </c>
      <c r="N8" s="4"/>
      <c r="O8" s="4">
        <f t="shared" si="0"/>
        <v>8.6666666666666661</v>
      </c>
      <c r="P8" s="4">
        <f t="shared" si="0"/>
        <v>7.833333333333333</v>
      </c>
      <c r="S8" s="49">
        <f t="shared" si="2"/>
        <v>121.875</v>
      </c>
      <c r="T8" s="49">
        <f t="shared" si="3"/>
        <v>100.71428571428571</v>
      </c>
    </row>
    <row r="9" spans="1:25" x14ac:dyDescent="0.25">
      <c r="A9" t="s">
        <v>9</v>
      </c>
      <c r="C9">
        <v>119</v>
      </c>
      <c r="D9">
        <v>146</v>
      </c>
      <c r="F9">
        <v>187</v>
      </c>
      <c r="G9">
        <v>152</v>
      </c>
      <c r="L9" s="4">
        <f t="shared" si="1"/>
        <v>6.6111111111111107</v>
      </c>
      <c r="M9" s="4">
        <f t="shared" si="1"/>
        <v>8.1111111111111107</v>
      </c>
      <c r="N9" s="4"/>
      <c r="O9" s="4">
        <f t="shared" si="0"/>
        <v>10.388888888888889</v>
      </c>
      <c r="P9" s="4">
        <f t="shared" si="0"/>
        <v>8.4444444444444446</v>
      </c>
      <c r="S9" s="49">
        <f t="shared" si="2"/>
        <v>157.14285714285717</v>
      </c>
      <c r="T9" s="49">
        <f t="shared" si="3"/>
        <v>104.1095890410959</v>
      </c>
    </row>
    <row r="10" spans="1:25" x14ac:dyDescent="0.25">
      <c r="A10" t="s">
        <v>9</v>
      </c>
      <c r="C10">
        <v>115</v>
      </c>
      <c r="D10">
        <v>152</v>
      </c>
      <c r="F10">
        <v>163</v>
      </c>
      <c r="G10">
        <v>157</v>
      </c>
      <c r="I10" s="5">
        <f>TTEST(C5:D10,F5:G10,2,2)</f>
        <v>8.3292230988176981E-4</v>
      </c>
      <c r="L10" s="4">
        <f t="shared" si="1"/>
        <v>6.3888888888888893</v>
      </c>
      <c r="M10" s="4">
        <f t="shared" si="1"/>
        <v>8.4444444444444446</v>
      </c>
      <c r="N10" s="4"/>
      <c r="O10" s="4">
        <f t="shared" si="0"/>
        <v>9.0555555555555554</v>
      </c>
      <c r="P10" s="4">
        <f t="shared" si="0"/>
        <v>8.7222222222222214</v>
      </c>
      <c r="S10" s="49">
        <f t="shared" si="2"/>
        <v>141.7391304347826</v>
      </c>
      <c r="T10" s="49">
        <f t="shared" si="3"/>
        <v>103.28947368421051</v>
      </c>
    </row>
    <row r="11" spans="1:25" x14ac:dyDescent="0.25">
      <c r="C11" t="s">
        <v>10</v>
      </c>
      <c r="D11" t="s">
        <v>11</v>
      </c>
      <c r="F11" s="5">
        <f>TTEST(C5:C10,F5:F10,2,2)</f>
        <v>5.8478830787643348E-4</v>
      </c>
      <c r="G11" s="5">
        <f>TTEST(D5:D10,G5:G10,2,2)</f>
        <v>0.24085628247599003</v>
      </c>
      <c r="I11" s="5"/>
      <c r="L11" s="4"/>
      <c r="M11" s="4"/>
      <c r="N11" s="4"/>
      <c r="O11" s="5"/>
      <c r="P11" s="5"/>
      <c r="S11" s="49" t="str">
        <f t="shared" si="2"/>
        <v/>
      </c>
      <c r="T11" s="49" t="str">
        <f t="shared" si="3"/>
        <v/>
      </c>
    </row>
    <row r="12" spans="1:25" x14ac:dyDescent="0.25">
      <c r="A12" s="2" t="s">
        <v>12</v>
      </c>
      <c r="C12">
        <v>141</v>
      </c>
      <c r="D12">
        <v>113</v>
      </c>
      <c r="F12">
        <v>114</v>
      </c>
      <c r="G12">
        <v>88</v>
      </c>
      <c r="I12" s="5"/>
      <c r="K12" t="s">
        <v>26</v>
      </c>
      <c r="L12" s="4">
        <f t="shared" si="1"/>
        <v>7.833333333333333</v>
      </c>
      <c r="M12" s="4">
        <f t="shared" si="1"/>
        <v>6.2777777777777777</v>
      </c>
      <c r="N12" s="4"/>
      <c r="O12" s="4">
        <f t="shared" si="0"/>
        <v>6.333333333333333</v>
      </c>
      <c r="P12" s="4">
        <f t="shared" si="0"/>
        <v>4.8888888888888893</v>
      </c>
      <c r="S12" s="49">
        <f t="shared" si="2"/>
        <v>80.851063829787222</v>
      </c>
      <c r="T12" s="49">
        <f t="shared" si="3"/>
        <v>77.87610619469028</v>
      </c>
      <c r="V12" s="50">
        <f>AVERAGE(S12:T17)</f>
        <v>78.301220826864267</v>
      </c>
      <c r="W12" s="51">
        <f>_xlfn.STDEV.P(S12:T17)/SQRT(COUNT(S12:T17))</f>
        <v>2.5905286311841444</v>
      </c>
      <c r="X12" s="53">
        <f>COUNT(S12:T17)</f>
        <v>11</v>
      </c>
      <c r="Y12" s="56">
        <f>TTEST(S5:T10,S12:T17,2,2)</f>
        <v>3.8767957040455648E-6</v>
      </c>
    </row>
    <row r="13" spans="1:25" x14ac:dyDescent="0.25">
      <c r="A13" s="2" t="s">
        <v>12</v>
      </c>
      <c r="C13">
        <v>128</v>
      </c>
      <c r="D13">
        <v>121</v>
      </c>
      <c r="F13">
        <v>100</v>
      </c>
      <c r="G13">
        <v>115</v>
      </c>
      <c r="I13" s="5"/>
      <c r="L13" s="4">
        <f t="shared" si="1"/>
        <v>7.1111111111111107</v>
      </c>
      <c r="M13" s="4">
        <f t="shared" si="1"/>
        <v>6.7222222222222223</v>
      </c>
      <c r="N13" s="4"/>
      <c r="O13" s="4">
        <f t="shared" si="0"/>
        <v>5.5555555555555554</v>
      </c>
      <c r="P13" s="4">
        <f t="shared" si="0"/>
        <v>6.3888888888888893</v>
      </c>
      <c r="S13" s="49">
        <f t="shared" si="2"/>
        <v>78.125</v>
      </c>
      <c r="T13" s="49">
        <f t="shared" si="3"/>
        <v>95.041322314049594</v>
      </c>
    </row>
    <row r="14" spans="1:25" x14ac:dyDescent="0.25">
      <c r="A14" s="2" t="s">
        <v>12</v>
      </c>
      <c r="C14">
        <v>137</v>
      </c>
      <c r="D14">
        <v>112</v>
      </c>
      <c r="F14">
        <v>116</v>
      </c>
      <c r="G14">
        <v>99</v>
      </c>
      <c r="I14" s="5"/>
      <c r="L14" s="4">
        <f t="shared" si="1"/>
        <v>7.6111111111111107</v>
      </c>
      <c r="M14" s="4">
        <f t="shared" si="1"/>
        <v>6.2222222222222223</v>
      </c>
      <c r="N14" s="4"/>
      <c r="O14" s="4">
        <f t="shared" si="0"/>
        <v>6.4444444444444446</v>
      </c>
      <c r="P14" s="4">
        <f t="shared" si="0"/>
        <v>5.5</v>
      </c>
      <c r="S14" s="49">
        <f t="shared" si="2"/>
        <v>84.671532846715337</v>
      </c>
      <c r="T14" s="49">
        <f t="shared" si="3"/>
        <v>88.392857142857139</v>
      </c>
    </row>
    <row r="15" spans="1:25" x14ac:dyDescent="0.25">
      <c r="A15" s="2" t="s">
        <v>12</v>
      </c>
      <c r="D15">
        <v>131</v>
      </c>
      <c r="G15">
        <v>100</v>
      </c>
      <c r="I15" s="5"/>
      <c r="L15" s="4"/>
      <c r="M15" s="4">
        <f t="shared" si="1"/>
        <v>7.2777777777777777</v>
      </c>
      <c r="N15" s="4"/>
      <c r="O15" s="4"/>
      <c r="P15" s="4">
        <f t="shared" si="0"/>
        <v>5.5555555555555554</v>
      </c>
      <c r="S15" s="49" t="str">
        <f t="shared" si="2"/>
        <v/>
      </c>
      <c r="T15" s="49">
        <f t="shared" si="3"/>
        <v>76.33587786259541</v>
      </c>
    </row>
    <row r="16" spans="1:25" x14ac:dyDescent="0.25">
      <c r="A16" s="2" t="s">
        <v>12</v>
      </c>
      <c r="C16">
        <v>138</v>
      </c>
      <c r="D16">
        <v>135</v>
      </c>
      <c r="F16">
        <v>88</v>
      </c>
      <c r="G16">
        <v>93</v>
      </c>
      <c r="I16" s="5"/>
      <c r="L16" s="4">
        <f t="shared" si="1"/>
        <v>7.666666666666667</v>
      </c>
      <c r="M16" s="4">
        <f t="shared" si="1"/>
        <v>7.5</v>
      </c>
      <c r="N16" s="4"/>
      <c r="O16" s="4">
        <f t="shared" si="0"/>
        <v>4.8888888888888893</v>
      </c>
      <c r="P16" s="4">
        <f t="shared" si="0"/>
        <v>5.166666666666667</v>
      </c>
      <c r="S16" s="49">
        <f t="shared" si="2"/>
        <v>63.768115942028992</v>
      </c>
      <c r="T16" s="49">
        <f t="shared" si="3"/>
        <v>68.888888888888886</v>
      </c>
    </row>
    <row r="17" spans="1:25" x14ac:dyDescent="0.25">
      <c r="A17" s="2" t="s">
        <v>12</v>
      </c>
      <c r="C17">
        <v>136</v>
      </c>
      <c r="D17">
        <v>121</v>
      </c>
      <c r="F17">
        <v>106</v>
      </c>
      <c r="G17">
        <v>84</v>
      </c>
      <c r="I17" s="6">
        <f t="shared" ref="I17:I24" si="4">TTEST(C12:D17,F12:G17,2,2)</f>
        <v>5.9371341559337367E-6</v>
      </c>
      <c r="L17" s="4">
        <f t="shared" si="1"/>
        <v>7.5555555555555554</v>
      </c>
      <c r="M17" s="4">
        <f t="shared" si="1"/>
        <v>6.7222222222222223</v>
      </c>
      <c r="N17" s="4"/>
      <c r="O17" s="4">
        <f t="shared" si="0"/>
        <v>5.8888888888888893</v>
      </c>
      <c r="P17" s="4">
        <f t="shared" si="0"/>
        <v>4.666666666666667</v>
      </c>
      <c r="S17" s="49">
        <f t="shared" si="2"/>
        <v>77.941176470588246</v>
      </c>
      <c r="T17" s="49">
        <f t="shared" si="3"/>
        <v>69.421487603305792</v>
      </c>
    </row>
    <row r="18" spans="1:25" x14ac:dyDescent="0.25">
      <c r="A18" s="2"/>
      <c r="C18" t="s">
        <v>13</v>
      </c>
      <c r="D18" t="s">
        <v>14</v>
      </c>
      <c r="F18" s="5">
        <f>TTEST(C12:C17,F12:F17,2,2)</f>
        <v>4.8381420474432739E-4</v>
      </c>
      <c r="G18" s="5">
        <f>TTEST(D12:D17,G12:G17,2,2)</f>
        <v>1.3964913758841018E-3</v>
      </c>
      <c r="I18" s="6"/>
      <c r="L18" s="4"/>
      <c r="M18" s="4"/>
      <c r="N18" s="4"/>
      <c r="O18" s="5"/>
      <c r="P18" s="5"/>
      <c r="S18" s="49" t="str">
        <f t="shared" si="2"/>
        <v/>
      </c>
      <c r="T18" s="49" t="str">
        <f t="shared" si="3"/>
        <v/>
      </c>
    </row>
    <row r="19" spans="1:25" x14ac:dyDescent="0.25">
      <c r="A19" s="2" t="s">
        <v>15</v>
      </c>
      <c r="C19">
        <v>90</v>
      </c>
      <c r="D19">
        <v>131</v>
      </c>
      <c r="F19">
        <v>73</v>
      </c>
      <c r="G19">
        <v>126</v>
      </c>
      <c r="I19" s="6"/>
      <c r="K19" t="s">
        <v>27</v>
      </c>
      <c r="L19" s="4">
        <f t="shared" si="1"/>
        <v>5</v>
      </c>
      <c r="M19" s="4">
        <f t="shared" si="1"/>
        <v>7.2777777777777777</v>
      </c>
      <c r="N19" s="4"/>
      <c r="O19" s="4">
        <f t="shared" si="0"/>
        <v>4.0555555555555554</v>
      </c>
      <c r="P19" s="4">
        <f t="shared" si="0"/>
        <v>7</v>
      </c>
      <c r="S19" s="49">
        <f t="shared" si="2"/>
        <v>81.111111111111114</v>
      </c>
      <c r="T19" s="49">
        <f t="shared" si="3"/>
        <v>96.18320610687023</v>
      </c>
      <c r="V19" s="50">
        <f>AVERAGE(S19:T24)</f>
        <v>67.642996943529312</v>
      </c>
      <c r="W19" s="51">
        <f>_xlfn.STDEV.P(S19:T24)/SQRT(COUNT(S19:T24))</f>
        <v>3.6471392087741834</v>
      </c>
      <c r="X19" s="53">
        <f>COUNT(S19:T24)</f>
        <v>12</v>
      </c>
      <c r="Y19" s="56">
        <f>TTEST(S5:T10,S19:T24,2,2)</f>
        <v>2.0744521174806709E-7</v>
      </c>
    </row>
    <row r="20" spans="1:25" x14ac:dyDescent="0.25">
      <c r="A20" s="2" t="s">
        <v>15</v>
      </c>
      <c r="C20">
        <v>123</v>
      </c>
      <c r="D20">
        <v>147</v>
      </c>
      <c r="F20">
        <v>80</v>
      </c>
      <c r="G20">
        <v>72</v>
      </c>
      <c r="I20" s="6"/>
      <c r="L20" s="4">
        <f t="shared" si="1"/>
        <v>6.833333333333333</v>
      </c>
      <c r="M20" s="4">
        <f t="shared" si="1"/>
        <v>8.1666666666666661</v>
      </c>
      <c r="N20" s="4"/>
      <c r="O20" s="4">
        <f t="shared" si="0"/>
        <v>4.4444444444444446</v>
      </c>
      <c r="P20" s="4">
        <f t="shared" si="0"/>
        <v>4</v>
      </c>
      <c r="S20" s="49">
        <f t="shared" si="2"/>
        <v>65.040650406504071</v>
      </c>
      <c r="T20" s="49">
        <f t="shared" si="3"/>
        <v>48.979591836734699</v>
      </c>
    </row>
    <row r="21" spans="1:25" x14ac:dyDescent="0.25">
      <c r="A21" s="2" t="s">
        <v>15</v>
      </c>
      <c r="C21">
        <v>111</v>
      </c>
      <c r="D21">
        <v>120</v>
      </c>
      <c r="F21">
        <v>61</v>
      </c>
      <c r="G21">
        <v>77</v>
      </c>
      <c r="I21" s="6"/>
      <c r="L21" s="4">
        <f t="shared" si="1"/>
        <v>6.166666666666667</v>
      </c>
      <c r="M21" s="4">
        <f t="shared" si="1"/>
        <v>6.666666666666667</v>
      </c>
      <c r="N21" s="4"/>
      <c r="O21" s="4">
        <f t="shared" ref="O21:P39" si="5">F21/18</f>
        <v>3.3888888888888888</v>
      </c>
      <c r="P21" s="4">
        <f t="shared" si="5"/>
        <v>4.2777777777777777</v>
      </c>
      <c r="S21" s="49">
        <f t="shared" si="2"/>
        <v>54.95495495495495</v>
      </c>
      <c r="T21" s="49">
        <f t="shared" si="3"/>
        <v>64.166666666666657</v>
      </c>
    </row>
    <row r="22" spans="1:25" x14ac:dyDescent="0.25">
      <c r="A22" s="2" t="s">
        <v>15</v>
      </c>
      <c r="C22">
        <v>109</v>
      </c>
      <c r="D22">
        <v>115</v>
      </c>
      <c r="F22">
        <v>89</v>
      </c>
      <c r="G22">
        <v>75</v>
      </c>
      <c r="I22" s="6"/>
      <c r="L22" s="4">
        <f t="shared" si="1"/>
        <v>6.0555555555555554</v>
      </c>
      <c r="M22" s="4">
        <f t="shared" si="1"/>
        <v>6.3888888888888893</v>
      </c>
      <c r="N22" s="4"/>
      <c r="O22" s="4">
        <f t="shared" si="5"/>
        <v>4.9444444444444446</v>
      </c>
      <c r="P22" s="4">
        <f t="shared" si="5"/>
        <v>4.166666666666667</v>
      </c>
      <c r="S22" s="49">
        <f t="shared" si="2"/>
        <v>81.651376146789005</v>
      </c>
      <c r="T22" s="49">
        <f t="shared" si="3"/>
        <v>65.217391304347828</v>
      </c>
    </row>
    <row r="23" spans="1:25" x14ac:dyDescent="0.25">
      <c r="A23" s="2" t="s">
        <v>15</v>
      </c>
      <c r="C23">
        <v>106</v>
      </c>
      <c r="D23">
        <v>111</v>
      </c>
      <c r="F23">
        <v>72</v>
      </c>
      <c r="G23">
        <v>73</v>
      </c>
      <c r="I23" s="6"/>
      <c r="L23" s="4">
        <f t="shared" si="1"/>
        <v>5.8888888888888893</v>
      </c>
      <c r="M23" s="4">
        <f t="shared" si="1"/>
        <v>6.166666666666667</v>
      </c>
      <c r="N23" s="4"/>
      <c r="O23" s="4">
        <f t="shared" si="5"/>
        <v>4</v>
      </c>
      <c r="P23" s="4">
        <f t="shared" si="5"/>
        <v>4.0555555555555554</v>
      </c>
      <c r="S23" s="49">
        <f t="shared" si="2"/>
        <v>67.924528301886795</v>
      </c>
      <c r="T23" s="49">
        <f t="shared" si="3"/>
        <v>65.765765765765764</v>
      </c>
    </row>
    <row r="24" spans="1:25" x14ac:dyDescent="0.25">
      <c r="A24" s="2" t="s">
        <v>15</v>
      </c>
      <c r="C24">
        <v>120</v>
      </c>
      <c r="D24">
        <v>111</v>
      </c>
      <c r="F24">
        <v>80</v>
      </c>
      <c r="G24">
        <v>60</v>
      </c>
      <c r="I24" s="6">
        <f t="shared" si="4"/>
        <v>5.2083644735442104E-6</v>
      </c>
      <c r="L24" s="4">
        <f t="shared" si="1"/>
        <v>6.666666666666667</v>
      </c>
      <c r="M24" s="4">
        <f t="shared" si="1"/>
        <v>6.166666666666667</v>
      </c>
      <c r="N24" s="4"/>
      <c r="O24" s="4">
        <f t="shared" si="5"/>
        <v>4.4444444444444446</v>
      </c>
      <c r="P24" s="4">
        <f t="shared" si="5"/>
        <v>3.3333333333333335</v>
      </c>
      <c r="S24" s="49">
        <f t="shared" si="2"/>
        <v>66.666666666666657</v>
      </c>
      <c r="T24" s="49">
        <f t="shared" si="3"/>
        <v>54.054054054054056</v>
      </c>
    </row>
    <row r="25" spans="1:25" x14ac:dyDescent="0.25">
      <c r="F25" s="5">
        <f>TTEST(C19:C24,F19:F24,2,2)</f>
        <v>2.54133199558055E-4</v>
      </c>
      <c r="G25" s="5">
        <f>TTEST(D19:D24,G19:G24,2,2)</f>
        <v>3.4745110138077709E-3</v>
      </c>
      <c r="O25" s="5"/>
      <c r="P25" s="5"/>
    </row>
    <row r="26" spans="1:25" x14ac:dyDescent="0.25">
      <c r="C26" s="7">
        <f>AVERAGE(C5:C10)</f>
        <v>122.83333333333333</v>
      </c>
      <c r="D26" s="7">
        <f t="shared" ref="D26:G26" si="6">AVERAGE(D5:D10)</f>
        <v>133.66666666666666</v>
      </c>
      <c r="E26" s="7"/>
      <c r="F26" s="7">
        <f t="shared" si="6"/>
        <v>163.33333333333334</v>
      </c>
      <c r="G26" s="7">
        <f t="shared" si="6"/>
        <v>145.66666666666666</v>
      </c>
      <c r="H26" s="7"/>
      <c r="I26" s="7"/>
      <c r="J26" s="7"/>
      <c r="K26" s="7"/>
      <c r="L26" s="8"/>
      <c r="M26" s="8"/>
      <c r="N26" s="8"/>
      <c r="O26" s="8"/>
      <c r="P26" s="8"/>
      <c r="Q26" s="9"/>
    </row>
    <row r="27" spans="1:25" x14ac:dyDescent="0.25">
      <c r="C27" s="7">
        <f>AVERAGE(C12:C17)</f>
        <v>136</v>
      </c>
      <c r="D27" s="7">
        <f t="shared" ref="D27:G27" si="7">AVERAGE(D12:D17)</f>
        <v>122.16666666666667</v>
      </c>
      <c r="E27" s="7"/>
      <c r="F27" s="7">
        <f t="shared" si="7"/>
        <v>104.8</v>
      </c>
      <c r="G27" s="7">
        <f t="shared" si="7"/>
        <v>96.5</v>
      </c>
      <c r="H27" s="7"/>
      <c r="I27" s="7"/>
      <c r="J27" s="7"/>
      <c r="K27" s="7"/>
      <c r="L27" s="8"/>
      <c r="M27" s="8"/>
      <c r="N27" s="8"/>
      <c r="O27" s="8"/>
      <c r="P27" s="8"/>
      <c r="Q27" s="9"/>
    </row>
    <row r="28" spans="1:25" x14ac:dyDescent="0.25">
      <c r="C28" s="7">
        <f>AVERAGE(C19:C24)</f>
        <v>109.83333333333333</v>
      </c>
      <c r="D28" s="7">
        <f t="shared" ref="D28:G28" si="8">AVERAGE(D19:D24)</f>
        <v>122.5</v>
      </c>
      <c r="E28" s="7"/>
      <c r="F28" s="7">
        <f t="shared" si="8"/>
        <v>75.833333333333329</v>
      </c>
      <c r="G28" s="7">
        <f t="shared" si="8"/>
        <v>80.5</v>
      </c>
      <c r="H28" s="7"/>
      <c r="I28" s="7"/>
      <c r="J28" s="7"/>
      <c r="K28" s="7"/>
      <c r="L28" s="8"/>
      <c r="M28" s="8"/>
      <c r="N28" s="8"/>
      <c r="O28" s="8"/>
      <c r="P28" s="8"/>
      <c r="Q28" s="9"/>
    </row>
    <row r="29" spans="1:25" x14ac:dyDescent="0.25">
      <c r="Q29" s="9"/>
    </row>
    <row r="30" spans="1:25" x14ac:dyDescent="0.25">
      <c r="C30" s="10">
        <f>AVERAGE(C5:D10)</f>
        <v>128.25</v>
      </c>
      <c r="D30" s="10"/>
      <c r="E30" s="10"/>
      <c r="F30" s="10">
        <f t="shared" ref="F30" si="9">AVERAGE(F5:G10)</f>
        <v>154.5</v>
      </c>
      <c r="G30" s="10"/>
      <c r="H30" s="10"/>
      <c r="I30" s="10"/>
      <c r="J30" s="10"/>
      <c r="K30" s="10"/>
      <c r="L30" s="8"/>
      <c r="M30" s="8"/>
      <c r="N30" s="8"/>
      <c r="O30" s="8"/>
      <c r="Q30" s="9"/>
    </row>
    <row r="31" spans="1:25" x14ac:dyDescent="0.25">
      <c r="C31" s="7">
        <f>AVERAGE(C12:D17)</f>
        <v>128.45454545454547</v>
      </c>
      <c r="D31" s="7"/>
      <c r="E31" s="7"/>
      <c r="F31" s="7">
        <f t="shared" ref="F31" si="10">AVERAGE(F12:G17)</f>
        <v>100.27272727272727</v>
      </c>
      <c r="G31" s="7"/>
      <c r="H31" s="7"/>
      <c r="I31" s="7"/>
      <c r="J31" s="7"/>
      <c r="K31" s="7"/>
      <c r="L31" s="8"/>
      <c r="M31" s="8"/>
      <c r="N31" s="8"/>
      <c r="O31" s="8"/>
      <c r="Q31" s="9"/>
    </row>
    <row r="32" spans="1:25" x14ac:dyDescent="0.25">
      <c r="C32" s="7">
        <f>AVERAGE(C19:D24)</f>
        <v>116.16666666666667</v>
      </c>
      <c r="D32" s="7"/>
      <c r="E32" s="7"/>
      <c r="F32" s="7">
        <f t="shared" ref="F32" si="11">AVERAGE(F19:G24)</f>
        <v>78.166666666666671</v>
      </c>
      <c r="G32" s="7"/>
      <c r="H32" s="7"/>
      <c r="I32" s="7"/>
      <c r="J32" s="7"/>
      <c r="K32" s="7"/>
      <c r="L32" s="8"/>
      <c r="M32" s="8"/>
      <c r="N32" s="8"/>
      <c r="O32" s="8"/>
      <c r="Q32" s="9"/>
    </row>
  </sheetData>
  <mergeCells count="5">
    <mergeCell ref="C3:D3"/>
    <mergeCell ref="F3:G3"/>
    <mergeCell ref="L3:M3"/>
    <mergeCell ref="O3:P3"/>
    <mergeCell ref="S3:T3"/>
  </mergeCells>
  <conditionalFormatting sqref="Y12">
    <cfRule type="cellIs" dxfId="5" priority="2" operator="lessThan">
      <formula>0.051</formula>
    </cfRule>
  </conditionalFormatting>
  <conditionalFormatting sqref="Y19">
    <cfRule type="cellIs" dxfId="4" priority="1" operator="lessThan">
      <formula>0.051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topLeftCell="A22" workbookViewId="0">
      <selection activeCell="H43" sqref="H43:J45"/>
    </sheetView>
  </sheetViews>
  <sheetFormatPr defaultRowHeight="15" x14ac:dyDescent="0.25"/>
  <cols>
    <col min="1" max="1" width="10.5703125" bestFit="1" customWidth="1"/>
    <col min="6" max="6" width="9.140625" customWidth="1"/>
    <col min="7" max="7" width="9.140625" style="49" customWidth="1"/>
    <col min="8" max="8" width="9.140625" style="50"/>
    <col min="9" max="9" width="9.140625" style="51"/>
    <col min="10" max="10" width="9.140625" style="52"/>
    <col min="11" max="11" width="9.140625" style="55" customWidth="1"/>
  </cols>
  <sheetData>
    <row r="1" spans="1:11" x14ac:dyDescent="0.25">
      <c r="A1" t="s">
        <v>16</v>
      </c>
      <c r="D1">
        <v>6.9</v>
      </c>
      <c r="E1" t="s">
        <v>17</v>
      </c>
    </row>
    <row r="2" spans="1:11" x14ac:dyDescent="0.25">
      <c r="D2" t="s">
        <v>18</v>
      </c>
    </row>
    <row r="3" spans="1:11" x14ac:dyDescent="0.25">
      <c r="A3" t="s">
        <v>19</v>
      </c>
    </row>
    <row r="4" spans="1:11" x14ac:dyDescent="0.25">
      <c r="A4" s="1">
        <v>43047</v>
      </c>
      <c r="E4" t="s">
        <v>2</v>
      </c>
      <c r="F4" t="s">
        <v>3</v>
      </c>
      <c r="G4" s="49" t="s">
        <v>32</v>
      </c>
    </row>
    <row r="5" spans="1:11" ht="15.75" thickBot="1" x14ac:dyDescent="0.3">
      <c r="A5" s="1"/>
      <c r="E5" s="11">
        <v>0.38611111111111113</v>
      </c>
      <c r="F5" s="11">
        <v>0.4694444444444445</v>
      </c>
      <c r="H5" s="50" t="s">
        <v>30</v>
      </c>
      <c r="I5" s="51" t="s">
        <v>6</v>
      </c>
      <c r="J5" s="52" t="s">
        <v>25</v>
      </c>
      <c r="K5" s="55" t="s">
        <v>31</v>
      </c>
    </row>
    <row r="6" spans="1:11" x14ac:dyDescent="0.25">
      <c r="A6" s="12" t="s">
        <v>9</v>
      </c>
      <c r="B6" s="13">
        <v>7</v>
      </c>
      <c r="C6" s="14" t="s">
        <v>20</v>
      </c>
      <c r="D6">
        <v>37</v>
      </c>
      <c r="E6">
        <v>6.2</v>
      </c>
      <c r="F6">
        <v>7.3</v>
      </c>
      <c r="G6" s="49">
        <f>IF(E6&lt;&gt;"", (F6/E6)*100, "")</f>
        <v>117.74193548387095</v>
      </c>
      <c r="H6" s="50">
        <f>AVERAGE(G6:G17)</f>
        <v>109.53544026814278</v>
      </c>
      <c r="I6" s="51">
        <f>_xlfn.STDEV.P(G6:G17)/SQRT(COUNT(G6:G17))</f>
        <v>3.3595143592601504</v>
      </c>
      <c r="J6" s="53">
        <f>COUNT(G6:G17)</f>
        <v>11</v>
      </c>
    </row>
    <row r="7" spans="1:11" x14ac:dyDescent="0.25">
      <c r="A7" s="15" t="s">
        <v>9</v>
      </c>
      <c r="B7" s="16">
        <v>7</v>
      </c>
      <c r="C7" s="17" t="s">
        <v>21</v>
      </c>
      <c r="D7">
        <v>38</v>
      </c>
      <c r="E7">
        <v>7.9</v>
      </c>
      <c r="F7">
        <v>8</v>
      </c>
      <c r="G7" s="49">
        <f t="shared" ref="G7:G41" si="0">IF(E7&lt;&gt;"", (F7/E7)*100, "")</f>
        <v>101.26582278481011</v>
      </c>
    </row>
    <row r="8" spans="1:11" x14ac:dyDescent="0.25">
      <c r="A8" s="15" t="s">
        <v>9</v>
      </c>
      <c r="B8" s="16">
        <v>7</v>
      </c>
      <c r="C8" s="17" t="s">
        <v>22</v>
      </c>
      <c r="D8">
        <v>39</v>
      </c>
      <c r="E8">
        <v>7.5</v>
      </c>
      <c r="F8">
        <v>8.4</v>
      </c>
      <c r="G8" s="49">
        <f t="shared" si="0"/>
        <v>112.00000000000001</v>
      </c>
    </row>
    <row r="9" spans="1:11" x14ac:dyDescent="0.25">
      <c r="A9" s="15" t="s">
        <v>9</v>
      </c>
      <c r="B9" s="16">
        <v>7</v>
      </c>
      <c r="C9" s="17" t="s">
        <v>23</v>
      </c>
      <c r="D9">
        <v>40</v>
      </c>
      <c r="E9">
        <v>8.8000000000000007</v>
      </c>
      <c r="F9">
        <v>10.199999999999999</v>
      </c>
      <c r="G9" s="49">
        <f t="shared" si="0"/>
        <v>115.90909090909089</v>
      </c>
    </row>
    <row r="10" spans="1:11" x14ac:dyDescent="0.25">
      <c r="A10" s="15" t="s">
        <v>9</v>
      </c>
      <c r="B10" s="16">
        <v>7</v>
      </c>
      <c r="C10" s="17" t="s">
        <v>24</v>
      </c>
      <c r="D10">
        <v>41</v>
      </c>
      <c r="E10">
        <v>9.4</v>
      </c>
      <c r="F10">
        <v>8</v>
      </c>
      <c r="G10" s="49">
        <f t="shared" si="0"/>
        <v>85.106382978723403</v>
      </c>
    </row>
    <row r="11" spans="1:11" ht="15.75" thickBot="1" x14ac:dyDescent="0.3">
      <c r="A11" s="18" t="s">
        <v>9</v>
      </c>
      <c r="B11" s="19">
        <v>7</v>
      </c>
      <c r="C11" s="20" t="s">
        <v>25</v>
      </c>
      <c r="D11">
        <v>42</v>
      </c>
      <c r="E11">
        <v>7.7</v>
      </c>
      <c r="F11">
        <v>10.1</v>
      </c>
      <c r="G11" s="49">
        <f t="shared" si="0"/>
        <v>131.16883116883116</v>
      </c>
    </row>
    <row r="12" spans="1:11" x14ac:dyDescent="0.25">
      <c r="A12" s="12" t="s">
        <v>9</v>
      </c>
      <c r="B12" s="13">
        <v>8</v>
      </c>
      <c r="C12" s="14" t="s">
        <v>20</v>
      </c>
      <c r="D12">
        <v>43</v>
      </c>
      <c r="E12">
        <v>8.6999999999999993</v>
      </c>
      <c r="F12">
        <v>8.9</v>
      </c>
      <c r="G12" s="49">
        <f t="shared" si="0"/>
        <v>102.29885057471266</v>
      </c>
    </row>
    <row r="13" spans="1:11" x14ac:dyDescent="0.25">
      <c r="A13" s="15" t="s">
        <v>9</v>
      </c>
      <c r="B13" s="16">
        <v>8</v>
      </c>
      <c r="C13" s="17" t="s">
        <v>21</v>
      </c>
      <c r="D13">
        <v>44</v>
      </c>
      <c r="E13">
        <v>9</v>
      </c>
      <c r="F13">
        <v>10.1</v>
      </c>
      <c r="G13" s="49">
        <f t="shared" si="0"/>
        <v>112.22222222222223</v>
      </c>
    </row>
    <row r="14" spans="1:11" x14ac:dyDescent="0.25">
      <c r="A14" s="15" t="s">
        <v>9</v>
      </c>
      <c r="B14" s="16">
        <v>8</v>
      </c>
      <c r="C14" s="17" t="s">
        <v>22</v>
      </c>
      <c r="D14">
        <v>45</v>
      </c>
      <c r="E14">
        <v>8.3000000000000007</v>
      </c>
      <c r="F14">
        <v>9.1999999999999993</v>
      </c>
      <c r="G14" s="49">
        <f t="shared" si="0"/>
        <v>110.84337349397589</v>
      </c>
    </row>
    <row r="15" spans="1:11" x14ac:dyDescent="0.25">
      <c r="A15" s="15" t="s">
        <v>9</v>
      </c>
      <c r="B15" s="16">
        <v>8</v>
      </c>
      <c r="C15" s="17" t="s">
        <v>23</v>
      </c>
      <c r="D15">
        <v>46</v>
      </c>
      <c r="E15">
        <v>10</v>
      </c>
      <c r="F15">
        <v>10.3</v>
      </c>
      <c r="G15" s="49">
        <f t="shared" si="0"/>
        <v>103</v>
      </c>
    </row>
    <row r="16" spans="1:11" x14ac:dyDescent="0.25">
      <c r="A16" s="15" t="s">
        <v>9</v>
      </c>
      <c r="B16" s="16">
        <v>8</v>
      </c>
      <c r="C16" s="17" t="s">
        <v>24</v>
      </c>
      <c r="D16">
        <v>47</v>
      </c>
      <c r="E16">
        <v>7.5</v>
      </c>
      <c r="F16">
        <v>8.5</v>
      </c>
      <c r="G16" s="49">
        <f t="shared" si="0"/>
        <v>113.33333333333333</v>
      </c>
    </row>
    <row r="17" spans="1:11" ht="15.75" thickBot="1" x14ac:dyDescent="0.3">
      <c r="A17" s="18" t="s">
        <v>9</v>
      </c>
      <c r="B17" s="19">
        <v>8</v>
      </c>
      <c r="C17" s="20" t="s">
        <v>25</v>
      </c>
      <c r="G17" s="49" t="str">
        <f t="shared" si="0"/>
        <v/>
      </c>
    </row>
    <row r="18" spans="1:11" x14ac:dyDescent="0.25">
      <c r="A18" s="21" t="s">
        <v>26</v>
      </c>
      <c r="B18" s="22">
        <v>9</v>
      </c>
      <c r="C18" s="23" t="s">
        <v>20</v>
      </c>
      <c r="D18">
        <v>49</v>
      </c>
      <c r="E18">
        <v>7.9</v>
      </c>
      <c r="F18">
        <v>5.3</v>
      </c>
      <c r="G18" s="49">
        <f t="shared" si="0"/>
        <v>67.088607594936704</v>
      </c>
      <c r="H18" s="50">
        <f>AVERAGE(G18:G29)</f>
        <v>69.619759961852566</v>
      </c>
      <c r="I18" s="51">
        <f>_xlfn.STDEV.P(G18:G29)/SQRT(COUNT(G18:G29))</f>
        <v>1.461953170498365</v>
      </c>
      <c r="J18" s="53">
        <f>COUNT(G18:G29)</f>
        <v>12</v>
      </c>
      <c r="K18" s="55">
        <f>TTEST(G18:G29,G6:G17,2,2)</f>
        <v>5.7324285005348245E-10</v>
      </c>
    </row>
    <row r="19" spans="1:11" x14ac:dyDescent="0.25">
      <c r="A19" s="24" t="s">
        <v>26</v>
      </c>
      <c r="B19" s="25">
        <v>9</v>
      </c>
      <c r="C19" s="26" t="s">
        <v>21</v>
      </c>
      <c r="D19">
        <v>50</v>
      </c>
      <c r="E19">
        <v>7.8</v>
      </c>
      <c r="F19">
        <v>5.7</v>
      </c>
      <c r="G19" s="49">
        <f t="shared" si="0"/>
        <v>73.07692307692308</v>
      </c>
    </row>
    <row r="20" spans="1:11" x14ac:dyDescent="0.25">
      <c r="A20" s="24" t="s">
        <v>26</v>
      </c>
      <c r="B20" s="25">
        <v>9</v>
      </c>
      <c r="C20" s="26" t="s">
        <v>22</v>
      </c>
      <c r="D20">
        <v>51</v>
      </c>
      <c r="E20">
        <v>7.4</v>
      </c>
      <c r="F20">
        <v>5.4</v>
      </c>
      <c r="G20" s="49">
        <f t="shared" si="0"/>
        <v>72.972972972972968</v>
      </c>
    </row>
    <row r="21" spans="1:11" x14ac:dyDescent="0.25">
      <c r="A21" s="24" t="s">
        <v>26</v>
      </c>
      <c r="B21" s="25">
        <v>9</v>
      </c>
      <c r="C21" s="26" t="s">
        <v>23</v>
      </c>
      <c r="D21">
        <v>52</v>
      </c>
      <c r="E21">
        <v>8.3000000000000007</v>
      </c>
      <c r="F21">
        <v>6.4</v>
      </c>
      <c r="G21" s="49">
        <f t="shared" si="0"/>
        <v>77.108433734939752</v>
      </c>
    </row>
    <row r="22" spans="1:11" x14ac:dyDescent="0.25">
      <c r="A22" s="24" t="s">
        <v>26</v>
      </c>
      <c r="B22" s="25">
        <v>9</v>
      </c>
      <c r="C22" s="26" t="s">
        <v>24</v>
      </c>
      <c r="D22">
        <v>53</v>
      </c>
      <c r="E22">
        <v>8.6999999999999993</v>
      </c>
      <c r="F22">
        <v>6</v>
      </c>
      <c r="G22" s="49">
        <f t="shared" si="0"/>
        <v>68.965517241379317</v>
      </c>
    </row>
    <row r="23" spans="1:11" ht="15.75" thickBot="1" x14ac:dyDescent="0.3">
      <c r="A23" s="27" t="s">
        <v>26</v>
      </c>
      <c r="B23" s="28">
        <v>9</v>
      </c>
      <c r="C23" s="29" t="s">
        <v>25</v>
      </c>
      <c r="D23">
        <v>54</v>
      </c>
      <c r="E23">
        <v>7.8</v>
      </c>
      <c r="F23">
        <v>6</v>
      </c>
      <c r="G23" s="49">
        <f t="shared" si="0"/>
        <v>76.923076923076934</v>
      </c>
    </row>
    <row r="24" spans="1:11" x14ac:dyDescent="0.25">
      <c r="A24" s="21" t="s">
        <v>26</v>
      </c>
      <c r="B24" s="22">
        <v>10</v>
      </c>
      <c r="C24" s="23" t="s">
        <v>20</v>
      </c>
      <c r="D24">
        <v>55</v>
      </c>
      <c r="E24">
        <v>6.7</v>
      </c>
      <c r="F24">
        <v>4.3</v>
      </c>
      <c r="G24" s="49">
        <f t="shared" si="0"/>
        <v>64.179104477611943</v>
      </c>
    </row>
    <row r="25" spans="1:11" x14ac:dyDescent="0.25">
      <c r="A25" s="24" t="s">
        <v>26</v>
      </c>
      <c r="B25" s="25">
        <v>10</v>
      </c>
      <c r="C25" s="26" t="s">
        <v>21</v>
      </c>
      <c r="D25">
        <v>56</v>
      </c>
      <c r="E25">
        <v>7.5</v>
      </c>
      <c r="F25">
        <v>5.2</v>
      </c>
      <c r="G25" s="49">
        <f t="shared" si="0"/>
        <v>69.333333333333343</v>
      </c>
    </row>
    <row r="26" spans="1:11" x14ac:dyDescent="0.25">
      <c r="A26" s="24" t="s">
        <v>26</v>
      </c>
      <c r="B26" s="25">
        <v>10</v>
      </c>
      <c r="C26" s="26" t="s">
        <v>22</v>
      </c>
      <c r="D26">
        <v>57</v>
      </c>
      <c r="E26">
        <v>9.3000000000000007</v>
      </c>
      <c r="F26">
        <v>5.8</v>
      </c>
      <c r="G26" s="49">
        <f t="shared" si="0"/>
        <v>62.36559139784945</v>
      </c>
    </row>
    <row r="27" spans="1:11" x14ac:dyDescent="0.25">
      <c r="A27" s="24" t="s">
        <v>26</v>
      </c>
      <c r="B27" s="25">
        <v>10</v>
      </c>
      <c r="C27" s="26" t="s">
        <v>23</v>
      </c>
      <c r="D27">
        <v>58</v>
      </c>
      <c r="E27">
        <v>9.1</v>
      </c>
      <c r="F27">
        <v>6</v>
      </c>
      <c r="G27" s="49">
        <f t="shared" si="0"/>
        <v>65.934065934065927</v>
      </c>
    </row>
    <row r="28" spans="1:11" x14ac:dyDescent="0.25">
      <c r="A28" s="24" t="s">
        <v>26</v>
      </c>
      <c r="B28" s="25">
        <v>10</v>
      </c>
      <c r="C28" s="26" t="s">
        <v>24</v>
      </c>
      <c r="D28">
        <v>59</v>
      </c>
      <c r="E28">
        <v>8.3000000000000007</v>
      </c>
      <c r="F28">
        <v>6.2</v>
      </c>
      <c r="G28" s="49">
        <f t="shared" si="0"/>
        <v>74.698795180722882</v>
      </c>
    </row>
    <row r="29" spans="1:11" ht="15.75" thickBot="1" x14ac:dyDescent="0.3">
      <c r="A29" s="27" t="s">
        <v>26</v>
      </c>
      <c r="B29" s="28">
        <v>10</v>
      </c>
      <c r="C29" s="29" t="s">
        <v>25</v>
      </c>
      <c r="D29">
        <v>60</v>
      </c>
      <c r="E29">
        <v>8.6</v>
      </c>
      <c r="F29">
        <v>5.4</v>
      </c>
      <c r="G29" s="49">
        <f t="shared" si="0"/>
        <v>62.790697674418617</v>
      </c>
    </row>
    <row r="30" spans="1:11" x14ac:dyDescent="0.25">
      <c r="A30" s="30" t="s">
        <v>27</v>
      </c>
      <c r="B30" s="31">
        <v>11</v>
      </c>
      <c r="C30" s="32" t="s">
        <v>20</v>
      </c>
      <c r="D30">
        <v>61</v>
      </c>
      <c r="E30">
        <v>5.5</v>
      </c>
      <c r="F30">
        <v>4.7</v>
      </c>
      <c r="G30" s="49">
        <f t="shared" si="0"/>
        <v>85.454545454545467</v>
      </c>
      <c r="H30" s="50">
        <f>AVERAGE(G30:G41)</f>
        <v>66.378012872910034</v>
      </c>
      <c r="I30" s="51">
        <f>_xlfn.STDEV.P(G30:G41)/SQRT(COUNT(G30:G41))</f>
        <v>3.4669673253393225</v>
      </c>
      <c r="J30" s="53">
        <f>COUNT(G30:G41)</f>
        <v>12</v>
      </c>
      <c r="K30" s="55">
        <f>TTEST(G30:G41,G6:G17,2,2)</f>
        <v>2.9897518051149857E-8</v>
      </c>
    </row>
    <row r="31" spans="1:11" x14ac:dyDescent="0.25">
      <c r="A31" s="33" t="s">
        <v>27</v>
      </c>
      <c r="B31" s="34">
        <v>11</v>
      </c>
      <c r="C31" s="35" t="s">
        <v>21</v>
      </c>
      <c r="D31">
        <v>62</v>
      </c>
      <c r="E31">
        <v>6.9</v>
      </c>
      <c r="F31">
        <v>4.5999999999999996</v>
      </c>
      <c r="G31" s="49">
        <f t="shared" si="0"/>
        <v>66.666666666666657</v>
      </c>
    </row>
    <row r="32" spans="1:11" x14ac:dyDescent="0.25">
      <c r="A32" s="33" t="s">
        <v>27</v>
      </c>
      <c r="B32" s="34">
        <v>11</v>
      </c>
      <c r="C32" s="35" t="s">
        <v>22</v>
      </c>
      <c r="D32">
        <v>63</v>
      </c>
      <c r="E32">
        <v>6.5</v>
      </c>
      <c r="F32">
        <v>4.8</v>
      </c>
      <c r="G32" s="49">
        <f t="shared" si="0"/>
        <v>73.84615384615384</v>
      </c>
    </row>
    <row r="33" spans="1:7" x14ac:dyDescent="0.25">
      <c r="A33" s="33" t="s">
        <v>27</v>
      </c>
      <c r="B33" s="34">
        <v>11</v>
      </c>
      <c r="C33" s="35" t="s">
        <v>23</v>
      </c>
      <c r="D33">
        <v>64</v>
      </c>
      <c r="E33">
        <v>6.9</v>
      </c>
      <c r="F33">
        <v>5</v>
      </c>
      <c r="G33" s="49">
        <f t="shared" si="0"/>
        <v>72.463768115942031</v>
      </c>
    </row>
    <row r="34" spans="1:7" x14ac:dyDescent="0.25">
      <c r="A34" s="33" t="s">
        <v>27</v>
      </c>
      <c r="B34" s="34">
        <v>11</v>
      </c>
      <c r="C34" s="35" t="s">
        <v>24</v>
      </c>
      <c r="D34">
        <v>65</v>
      </c>
      <c r="E34">
        <v>8.9</v>
      </c>
      <c r="F34">
        <v>4</v>
      </c>
      <c r="G34" s="49">
        <f t="shared" si="0"/>
        <v>44.943820224719097</v>
      </c>
    </row>
    <row r="35" spans="1:7" ht="15.75" thickBot="1" x14ac:dyDescent="0.3">
      <c r="A35" s="36" t="s">
        <v>27</v>
      </c>
      <c r="B35" s="37">
        <v>11</v>
      </c>
      <c r="C35" s="38" t="s">
        <v>25</v>
      </c>
      <c r="D35">
        <v>66</v>
      </c>
      <c r="E35">
        <v>7.3</v>
      </c>
      <c r="F35">
        <v>5.0999999999999996</v>
      </c>
      <c r="G35" s="49">
        <f t="shared" si="0"/>
        <v>69.863013698630141</v>
      </c>
    </row>
    <row r="36" spans="1:7" x14ac:dyDescent="0.25">
      <c r="A36" s="30" t="s">
        <v>27</v>
      </c>
      <c r="B36" s="31">
        <v>12</v>
      </c>
      <c r="C36" s="32" t="s">
        <v>20</v>
      </c>
      <c r="D36">
        <v>67</v>
      </c>
      <c r="E36">
        <v>6.9</v>
      </c>
      <c r="F36">
        <v>3.9</v>
      </c>
      <c r="G36" s="49">
        <f t="shared" si="0"/>
        <v>56.521739130434781</v>
      </c>
    </row>
    <row r="37" spans="1:7" x14ac:dyDescent="0.25">
      <c r="A37" s="33" t="s">
        <v>27</v>
      </c>
      <c r="B37" s="34">
        <v>12</v>
      </c>
      <c r="C37" s="35" t="s">
        <v>21</v>
      </c>
      <c r="D37">
        <v>68</v>
      </c>
      <c r="E37">
        <v>6.9</v>
      </c>
      <c r="F37">
        <v>5.8</v>
      </c>
      <c r="G37" s="49">
        <f t="shared" si="0"/>
        <v>84.05797101449275</v>
      </c>
    </row>
    <row r="38" spans="1:7" x14ac:dyDescent="0.25">
      <c r="A38" s="33" t="s">
        <v>27</v>
      </c>
      <c r="B38" s="34">
        <v>12</v>
      </c>
      <c r="C38" s="35" t="s">
        <v>22</v>
      </c>
      <c r="D38">
        <v>69</v>
      </c>
      <c r="E38">
        <v>9.1999999999999993</v>
      </c>
      <c r="F38">
        <v>4.8</v>
      </c>
      <c r="G38" s="49">
        <f t="shared" si="0"/>
        <v>52.173913043478258</v>
      </c>
    </row>
    <row r="39" spans="1:7" x14ac:dyDescent="0.25">
      <c r="A39" s="33" t="s">
        <v>27</v>
      </c>
      <c r="B39" s="34">
        <v>12</v>
      </c>
      <c r="C39" s="35" t="s">
        <v>23</v>
      </c>
      <c r="D39">
        <v>70</v>
      </c>
      <c r="E39">
        <v>8.8000000000000007</v>
      </c>
      <c r="F39">
        <v>4.9000000000000004</v>
      </c>
      <c r="G39" s="49">
        <f t="shared" si="0"/>
        <v>55.68181818181818</v>
      </c>
    </row>
    <row r="40" spans="1:7" x14ac:dyDescent="0.25">
      <c r="A40" s="33" t="s">
        <v>27</v>
      </c>
      <c r="B40" s="34">
        <v>12</v>
      </c>
      <c r="C40" s="35" t="s">
        <v>24</v>
      </c>
      <c r="D40">
        <v>71</v>
      </c>
      <c r="E40">
        <v>6.8</v>
      </c>
      <c r="F40">
        <v>5</v>
      </c>
      <c r="G40" s="49">
        <f t="shared" si="0"/>
        <v>73.529411764705884</v>
      </c>
    </row>
    <row r="41" spans="1:7" ht="15.75" thickBot="1" x14ac:dyDescent="0.3">
      <c r="A41" s="36" t="s">
        <v>27</v>
      </c>
      <c r="B41" s="37">
        <v>12</v>
      </c>
      <c r="C41" s="38" t="s">
        <v>25</v>
      </c>
      <c r="D41">
        <v>72</v>
      </c>
      <c r="E41">
        <v>7.5</v>
      </c>
      <c r="F41">
        <v>4.5999999999999996</v>
      </c>
      <c r="G41" s="49">
        <f t="shared" si="0"/>
        <v>61.333333333333329</v>
      </c>
    </row>
    <row r="43" spans="1:7" x14ac:dyDescent="0.25">
      <c r="E43" s="8"/>
      <c r="F43" s="8"/>
    </row>
    <row r="44" spans="1:7" x14ac:dyDescent="0.25">
      <c r="E44" s="8"/>
      <c r="F44" s="8"/>
    </row>
    <row r="45" spans="1:7" x14ac:dyDescent="0.25">
      <c r="E45" s="8"/>
      <c r="F45" s="8"/>
    </row>
    <row r="47" spans="1:7" x14ac:dyDescent="0.25">
      <c r="E47" s="4"/>
      <c r="F47" s="39"/>
    </row>
    <row r="48" spans="1:7" x14ac:dyDescent="0.25">
      <c r="E48" s="4"/>
      <c r="F48" s="39"/>
    </row>
  </sheetData>
  <conditionalFormatting sqref="K18">
    <cfRule type="cellIs" dxfId="3" priority="2" operator="lessThan">
      <formula>0.051</formula>
    </cfRule>
  </conditionalFormatting>
  <conditionalFormatting sqref="K30">
    <cfRule type="cellIs" dxfId="2" priority="1" operator="lessThan">
      <formula>0.051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workbookViewId="0">
      <selection activeCell="N11" sqref="N11:P13"/>
    </sheetView>
  </sheetViews>
  <sheetFormatPr defaultRowHeight="15" x14ac:dyDescent="0.25"/>
  <sheetData>
    <row r="1" spans="1:10" x14ac:dyDescent="0.25">
      <c r="A1" t="s">
        <v>16</v>
      </c>
      <c r="D1">
        <v>6.9</v>
      </c>
      <c r="E1" t="s">
        <v>17</v>
      </c>
    </row>
    <row r="2" spans="1:10" x14ac:dyDescent="0.25">
      <c r="D2" t="s">
        <v>18</v>
      </c>
    </row>
    <row r="3" spans="1:10" x14ac:dyDescent="0.25">
      <c r="A3" t="s">
        <v>19</v>
      </c>
    </row>
    <row r="4" spans="1:10" x14ac:dyDescent="0.25">
      <c r="A4" s="1">
        <v>43047</v>
      </c>
      <c r="E4" t="s">
        <v>2</v>
      </c>
      <c r="F4" t="s">
        <v>3</v>
      </c>
      <c r="G4" s="49" t="s">
        <v>32</v>
      </c>
    </row>
    <row r="5" spans="1:10" ht="15.75" thickBot="1" x14ac:dyDescent="0.3">
      <c r="A5" s="1"/>
      <c r="E5" s="11">
        <v>0.38611111111111113</v>
      </c>
      <c r="F5" s="11">
        <v>0.4694444444444445</v>
      </c>
      <c r="G5" s="49"/>
      <c r="H5" s="50" t="s">
        <v>30</v>
      </c>
      <c r="I5" s="51" t="s">
        <v>6</v>
      </c>
      <c r="J5" s="52" t="s">
        <v>25</v>
      </c>
    </row>
    <row r="6" spans="1:10" x14ac:dyDescent="0.25">
      <c r="A6" s="12" t="s">
        <v>9</v>
      </c>
      <c r="B6" s="13">
        <v>7</v>
      </c>
      <c r="C6" s="14" t="s">
        <v>20</v>
      </c>
      <c r="D6">
        <v>37</v>
      </c>
      <c r="E6" s="40"/>
      <c r="F6" s="40"/>
      <c r="G6" s="49" t="str">
        <f>IF(E6&lt;&gt;"", (F6/E6)*100, "")</f>
        <v/>
      </c>
      <c r="H6" s="50">
        <f>AVERAGE(G6:G17)</f>
        <v>104.07424585996016</v>
      </c>
      <c r="I6" s="51">
        <f>_xlfn.STDEV.P(G6:G17)/SQRT(COUNT(G6:G17))</f>
        <v>5.4002617070030148</v>
      </c>
      <c r="J6" s="53">
        <f>COUNT(G6:G17)</f>
        <v>6</v>
      </c>
    </row>
    <row r="7" spans="1:10" x14ac:dyDescent="0.25">
      <c r="A7" s="15" t="s">
        <v>9</v>
      </c>
      <c r="B7" s="16">
        <v>7</v>
      </c>
      <c r="C7" s="17" t="s">
        <v>21</v>
      </c>
      <c r="D7">
        <v>38</v>
      </c>
      <c r="E7" s="40">
        <v>7</v>
      </c>
      <c r="F7" s="16">
        <v>7.2</v>
      </c>
      <c r="G7" s="49">
        <f t="shared" ref="G7:G29" si="0">IF(E7&lt;&gt;"", (F7/E7)*100, "")</f>
        <v>102.85714285714288</v>
      </c>
    </row>
    <row r="8" spans="1:10" x14ac:dyDescent="0.25">
      <c r="A8" s="15" t="s">
        <v>9</v>
      </c>
      <c r="B8" s="16">
        <v>7</v>
      </c>
      <c r="C8" s="17" t="s">
        <v>22</v>
      </c>
      <c r="D8">
        <v>39</v>
      </c>
      <c r="E8" s="40"/>
      <c r="F8" s="40"/>
      <c r="G8" s="49" t="str">
        <f t="shared" si="0"/>
        <v/>
      </c>
    </row>
    <row r="9" spans="1:10" x14ac:dyDescent="0.25">
      <c r="A9" s="15" t="s">
        <v>9</v>
      </c>
      <c r="B9" s="16">
        <v>7</v>
      </c>
      <c r="C9" s="17" t="s">
        <v>23</v>
      </c>
      <c r="D9">
        <v>40</v>
      </c>
      <c r="E9" s="40"/>
      <c r="F9" s="40"/>
      <c r="G9" s="49" t="str">
        <f t="shared" si="0"/>
        <v/>
      </c>
    </row>
    <row r="10" spans="1:10" x14ac:dyDescent="0.25">
      <c r="A10" s="15" t="s">
        <v>9</v>
      </c>
      <c r="B10" s="16">
        <v>7</v>
      </c>
      <c r="C10" s="17" t="s">
        <v>24</v>
      </c>
      <c r="D10">
        <v>41</v>
      </c>
      <c r="E10" s="40"/>
      <c r="F10" s="40"/>
      <c r="G10" s="49" t="str">
        <f t="shared" si="0"/>
        <v/>
      </c>
    </row>
    <row r="11" spans="1:10" ht="15.75" thickBot="1" x14ac:dyDescent="0.3">
      <c r="A11" s="18" t="s">
        <v>9</v>
      </c>
      <c r="B11" s="19">
        <v>7</v>
      </c>
      <c r="C11" s="20" t="s">
        <v>25</v>
      </c>
      <c r="D11">
        <v>42</v>
      </c>
      <c r="E11" s="40"/>
      <c r="F11" s="40"/>
      <c r="G11" s="49" t="str">
        <f t="shared" si="0"/>
        <v/>
      </c>
    </row>
    <row r="12" spans="1:10" x14ac:dyDescent="0.25">
      <c r="A12" s="12" t="s">
        <v>9</v>
      </c>
      <c r="B12" s="13">
        <v>8</v>
      </c>
      <c r="C12" s="14" t="s">
        <v>20</v>
      </c>
      <c r="D12">
        <v>43</v>
      </c>
      <c r="E12" s="40">
        <v>7.7</v>
      </c>
      <c r="F12" s="16">
        <v>6.8</v>
      </c>
      <c r="G12" s="49">
        <f t="shared" si="0"/>
        <v>88.311688311688314</v>
      </c>
    </row>
    <row r="13" spans="1:10" x14ac:dyDescent="0.25">
      <c r="A13" s="15" t="s">
        <v>9</v>
      </c>
      <c r="B13" s="16">
        <v>8</v>
      </c>
      <c r="C13" s="17" t="s">
        <v>21</v>
      </c>
      <c r="D13">
        <v>44</v>
      </c>
      <c r="E13" s="40">
        <v>9.8000000000000007</v>
      </c>
      <c r="F13" s="16">
        <v>8.9</v>
      </c>
      <c r="G13" s="49">
        <f t="shared" si="0"/>
        <v>90.816326530612244</v>
      </c>
    </row>
    <row r="14" spans="1:10" x14ac:dyDescent="0.25">
      <c r="A14" s="15" t="s">
        <v>9</v>
      </c>
      <c r="B14" s="16">
        <v>8</v>
      </c>
      <c r="C14" s="17" t="s">
        <v>22</v>
      </c>
      <c r="D14">
        <v>45</v>
      </c>
      <c r="E14" s="40">
        <v>8</v>
      </c>
      <c r="F14" s="16">
        <v>8.4</v>
      </c>
      <c r="G14" s="49">
        <f t="shared" si="0"/>
        <v>105</v>
      </c>
    </row>
    <row r="15" spans="1:10" x14ac:dyDescent="0.25">
      <c r="A15" s="15" t="s">
        <v>9</v>
      </c>
      <c r="B15" s="16">
        <v>8</v>
      </c>
      <c r="C15" s="17" t="s">
        <v>23</v>
      </c>
      <c r="D15">
        <v>46</v>
      </c>
      <c r="E15" s="40">
        <v>9</v>
      </c>
      <c r="F15" s="16">
        <v>9.8000000000000007</v>
      </c>
      <c r="G15" s="49">
        <f t="shared" si="0"/>
        <v>108.8888888888889</v>
      </c>
    </row>
    <row r="16" spans="1:10" x14ac:dyDescent="0.25">
      <c r="A16" s="41" t="s">
        <v>9</v>
      </c>
      <c r="B16" s="42">
        <v>8</v>
      </c>
      <c r="C16" s="43" t="s">
        <v>24</v>
      </c>
      <c r="D16" s="44">
        <v>47</v>
      </c>
      <c r="E16" s="40">
        <v>7.7</v>
      </c>
      <c r="F16" s="16">
        <v>9.9</v>
      </c>
      <c r="G16" s="49">
        <f t="shared" si="0"/>
        <v>128.57142857142858</v>
      </c>
    </row>
    <row r="17" spans="1:11" ht="15.75" thickBot="1" x14ac:dyDescent="0.3">
      <c r="A17" s="18" t="s">
        <v>9</v>
      </c>
      <c r="B17" s="19">
        <v>8</v>
      </c>
      <c r="C17" s="20" t="s">
        <v>25</v>
      </c>
      <c r="G17" s="49" t="str">
        <f t="shared" si="0"/>
        <v/>
      </c>
    </row>
    <row r="18" spans="1:11" x14ac:dyDescent="0.25">
      <c r="A18" s="21" t="s">
        <v>26</v>
      </c>
      <c r="B18" s="22">
        <v>10</v>
      </c>
      <c r="C18" s="23" t="s">
        <v>20</v>
      </c>
      <c r="D18">
        <v>55</v>
      </c>
      <c r="E18" s="45">
        <v>6.1</v>
      </c>
      <c r="F18" s="46">
        <v>4.5999999999999996</v>
      </c>
      <c r="G18" s="49">
        <f t="shared" si="0"/>
        <v>75.409836065573771</v>
      </c>
      <c r="H18" s="50">
        <f>AVERAGE(G18:G23)</f>
        <v>70.634999084765184</v>
      </c>
      <c r="I18" s="51">
        <f>_xlfn.STDEV.P(G18:G23)/SQRT(COUNT(G18:G23))</f>
        <v>3.963484887381473</v>
      </c>
      <c r="J18" s="53">
        <f>COUNT(G18:G23)</f>
        <v>6</v>
      </c>
      <c r="K18" s="55">
        <f>TTEST(G18:G23,G6:G17,2,2)</f>
        <v>1.0469800892084777E-3</v>
      </c>
    </row>
    <row r="19" spans="1:11" x14ac:dyDescent="0.25">
      <c r="A19" s="24" t="s">
        <v>26</v>
      </c>
      <c r="B19" s="25">
        <v>10</v>
      </c>
      <c r="C19" s="26" t="s">
        <v>21</v>
      </c>
      <c r="D19">
        <v>56</v>
      </c>
      <c r="E19" s="45">
        <v>7.8</v>
      </c>
      <c r="F19" s="46">
        <v>5.4</v>
      </c>
      <c r="G19" s="49">
        <f t="shared" si="0"/>
        <v>69.230769230769241</v>
      </c>
    </row>
    <row r="20" spans="1:11" x14ac:dyDescent="0.25">
      <c r="A20" s="24" t="s">
        <v>26</v>
      </c>
      <c r="B20" s="25">
        <v>10</v>
      </c>
      <c r="C20" s="26" t="s">
        <v>22</v>
      </c>
      <c r="D20">
        <v>57</v>
      </c>
      <c r="E20" s="45">
        <v>7.6</v>
      </c>
      <c r="F20" s="46">
        <v>6.5</v>
      </c>
      <c r="G20" s="49">
        <f t="shared" si="0"/>
        <v>85.526315789473685</v>
      </c>
    </row>
    <row r="21" spans="1:11" x14ac:dyDescent="0.25">
      <c r="A21" s="24" t="s">
        <v>26</v>
      </c>
      <c r="B21" s="25">
        <v>10</v>
      </c>
      <c r="C21" s="26" t="s">
        <v>23</v>
      </c>
      <c r="D21">
        <v>58</v>
      </c>
      <c r="E21" s="45">
        <v>7.7</v>
      </c>
      <c r="F21" s="46">
        <v>5.7</v>
      </c>
      <c r="G21" s="49">
        <f t="shared" si="0"/>
        <v>74.025974025974023</v>
      </c>
    </row>
    <row r="22" spans="1:11" x14ac:dyDescent="0.25">
      <c r="A22" s="24" t="s">
        <v>26</v>
      </c>
      <c r="B22" s="25">
        <v>10</v>
      </c>
      <c r="C22" s="26" t="s">
        <v>24</v>
      </c>
      <c r="D22">
        <v>59</v>
      </c>
      <c r="E22" s="45">
        <v>8.1999999999999993</v>
      </c>
      <c r="F22" s="46">
        <v>5.4</v>
      </c>
      <c r="G22" s="49">
        <f t="shared" si="0"/>
        <v>65.853658536585385</v>
      </c>
    </row>
    <row r="23" spans="1:11" ht="15.75" thickBot="1" x14ac:dyDescent="0.3">
      <c r="A23" s="27" t="s">
        <v>26</v>
      </c>
      <c r="B23" s="28">
        <v>10</v>
      </c>
      <c r="C23" s="29" t="s">
        <v>25</v>
      </c>
      <c r="D23">
        <v>60</v>
      </c>
      <c r="E23" s="45">
        <v>9.3000000000000007</v>
      </c>
      <c r="F23" s="46">
        <v>5</v>
      </c>
      <c r="G23" s="49">
        <f t="shared" si="0"/>
        <v>53.763440860215049</v>
      </c>
    </row>
    <row r="24" spans="1:11" x14ac:dyDescent="0.25">
      <c r="A24" s="30" t="s">
        <v>27</v>
      </c>
      <c r="B24" s="31">
        <v>12</v>
      </c>
      <c r="C24" s="32" t="s">
        <v>20</v>
      </c>
      <c r="D24">
        <v>67</v>
      </c>
      <c r="E24" s="47">
        <v>6.9</v>
      </c>
      <c r="F24" s="47">
        <v>3.3</v>
      </c>
      <c r="G24" s="49">
        <f t="shared" si="0"/>
        <v>47.826086956521735</v>
      </c>
      <c r="H24" s="50">
        <f>AVERAGE(G24:G35)</f>
        <v>61.413705483579918</v>
      </c>
      <c r="I24" s="51">
        <f>_xlfn.STDEV.P(G24:G35)/SQRT(COUNT(G24:G35))</f>
        <v>6.5090914579792898</v>
      </c>
      <c r="J24" s="53">
        <f>COUNT(G24:G35)</f>
        <v>6</v>
      </c>
      <c r="K24" s="55">
        <f>TTEST(G24:G29,G6:G17,2,2)</f>
        <v>9.7329923676196513E-4</v>
      </c>
    </row>
    <row r="25" spans="1:11" x14ac:dyDescent="0.25">
      <c r="A25" s="33" t="s">
        <v>27</v>
      </c>
      <c r="B25" s="34">
        <v>12</v>
      </c>
      <c r="C25" s="35" t="s">
        <v>21</v>
      </c>
      <c r="D25">
        <v>68</v>
      </c>
      <c r="E25" s="47">
        <v>7</v>
      </c>
      <c r="F25" s="48">
        <v>2.9</v>
      </c>
      <c r="G25" s="49">
        <f t="shared" si="0"/>
        <v>41.428571428571423</v>
      </c>
    </row>
    <row r="26" spans="1:11" x14ac:dyDescent="0.25">
      <c r="A26" s="33" t="s">
        <v>27</v>
      </c>
      <c r="B26" s="34">
        <v>12</v>
      </c>
      <c r="C26" s="35" t="s">
        <v>22</v>
      </c>
      <c r="D26">
        <v>69</v>
      </c>
      <c r="E26" s="47">
        <v>6.1</v>
      </c>
      <c r="F26" s="48">
        <v>5.3</v>
      </c>
      <c r="G26" s="49">
        <f t="shared" si="0"/>
        <v>86.885245901639351</v>
      </c>
    </row>
    <row r="27" spans="1:11" x14ac:dyDescent="0.25">
      <c r="A27" s="33" t="s">
        <v>27</v>
      </c>
      <c r="B27" s="34">
        <v>12</v>
      </c>
      <c r="C27" s="35" t="s">
        <v>23</v>
      </c>
      <c r="D27">
        <v>70</v>
      </c>
      <c r="E27" s="47">
        <v>6.2</v>
      </c>
      <c r="F27" s="48">
        <v>4.4000000000000004</v>
      </c>
      <c r="G27" s="49">
        <f t="shared" si="0"/>
        <v>70.967741935483872</v>
      </c>
    </row>
    <row r="28" spans="1:11" x14ac:dyDescent="0.25">
      <c r="A28" s="33" t="s">
        <v>27</v>
      </c>
      <c r="B28" s="34">
        <v>12</v>
      </c>
      <c r="C28" s="35" t="s">
        <v>24</v>
      </c>
      <c r="D28">
        <v>71</v>
      </c>
      <c r="E28" s="47">
        <v>7.3</v>
      </c>
      <c r="F28" s="48">
        <v>3.7</v>
      </c>
      <c r="G28" s="49">
        <f t="shared" si="0"/>
        <v>50.684931506849317</v>
      </c>
    </row>
    <row r="29" spans="1:11" ht="15.75" thickBot="1" x14ac:dyDescent="0.3">
      <c r="A29" s="36" t="s">
        <v>27</v>
      </c>
      <c r="B29" s="37">
        <v>12</v>
      </c>
      <c r="C29" s="38" t="s">
        <v>25</v>
      </c>
      <c r="D29">
        <v>72</v>
      </c>
      <c r="E29" s="47">
        <v>5.8</v>
      </c>
      <c r="F29" s="48">
        <v>4.0999999999999996</v>
      </c>
      <c r="G29" s="49">
        <f t="shared" si="0"/>
        <v>70.689655172413794</v>
      </c>
    </row>
  </sheetData>
  <conditionalFormatting sqref="K18">
    <cfRule type="cellIs" dxfId="1" priority="2" operator="lessThan">
      <formula>0.051</formula>
    </cfRule>
  </conditionalFormatting>
  <conditionalFormatting sqref="K24">
    <cfRule type="cellIs" dxfId="0" priority="1" operator="lessThan">
      <formula>0.051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DTT-1 Oct-11</vt:lpstr>
      <vt:lpstr>DTT-2 Nov-08</vt:lpstr>
      <vt:lpstr>DTT-3 6 DEC</vt:lpstr>
    </vt:vector>
  </TitlesOfParts>
  <Company>Newcastle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Ford</dc:creator>
  <cp:lastModifiedBy>Brian Ford</cp:lastModifiedBy>
  <dcterms:created xsi:type="dcterms:W3CDTF">2020-02-04T13:33:12Z</dcterms:created>
  <dcterms:modified xsi:type="dcterms:W3CDTF">2020-02-04T14:27:02Z</dcterms:modified>
</cp:coreProperties>
</file>