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Manuscripts\HepaticAdaptation\fIGURE 2\"/>
    </mc:Choice>
  </mc:AlternateContent>
  <bookViews>
    <workbookView xWindow="0" yWindow="0" windowWidth="25596" windowHeight="14640" tabRatio="500" activeTab="1"/>
  </bookViews>
  <sheets>
    <sheet name="FIG 5" sheetId="1" r:id="rId1"/>
    <sheet name="FIG 2" sheetId="2" r:id="rId2"/>
  </sheets>
  <definedNames>
    <definedName name="_xlnm.Print_Area" localSheetId="0">'FIG 5'!$A$1:$T$77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2" i="1" l="1"/>
  <c r="O63" i="1"/>
  <c r="O64" i="1"/>
  <c r="O65" i="1"/>
  <c r="O66" i="1"/>
  <c r="O67" i="1"/>
  <c r="J62" i="1"/>
  <c r="J63" i="1"/>
  <c r="J64" i="1"/>
  <c r="J65" i="1"/>
  <c r="J66" i="1"/>
  <c r="J67" i="1"/>
  <c r="E62" i="1"/>
  <c r="E63" i="1"/>
  <c r="E64" i="1"/>
  <c r="E65" i="1"/>
  <c r="E66" i="1"/>
  <c r="E67" i="1"/>
  <c r="O61" i="1"/>
  <c r="J61" i="1"/>
  <c r="E61" i="1"/>
  <c r="O43" i="1"/>
  <c r="O44" i="1"/>
  <c r="O45" i="1"/>
  <c r="O46" i="1"/>
  <c r="O47" i="1"/>
  <c r="O48" i="1"/>
  <c r="J43" i="1"/>
  <c r="J44" i="1"/>
  <c r="J45" i="1"/>
  <c r="J46" i="1"/>
  <c r="J47" i="1"/>
  <c r="J48" i="1"/>
  <c r="O42" i="1"/>
  <c r="J42" i="1"/>
  <c r="E43" i="1"/>
  <c r="E44" i="1"/>
  <c r="E45" i="1"/>
  <c r="E46" i="1"/>
  <c r="E47" i="1"/>
  <c r="E48" i="1"/>
  <c r="E42" i="1"/>
  <c r="E29" i="1"/>
  <c r="O24" i="1"/>
  <c r="O25" i="1"/>
  <c r="O26" i="1"/>
  <c r="O27" i="1"/>
  <c r="O28" i="1"/>
  <c r="O29" i="1"/>
  <c r="J24" i="1"/>
  <c r="J25" i="1"/>
  <c r="J26" i="1"/>
  <c r="J27" i="1"/>
  <c r="J28" i="1"/>
  <c r="J29" i="1"/>
  <c r="E24" i="1"/>
  <c r="E25" i="1"/>
  <c r="E26" i="1"/>
  <c r="E27" i="1"/>
  <c r="E28" i="1"/>
  <c r="O23" i="1"/>
  <c r="J23" i="1"/>
  <c r="E23" i="1"/>
  <c r="O5" i="1"/>
  <c r="O6" i="1"/>
  <c r="O7" i="1"/>
  <c r="O8" i="1"/>
  <c r="O9" i="1"/>
  <c r="O10" i="1"/>
  <c r="O4" i="1"/>
  <c r="E5" i="1"/>
  <c r="E6" i="1"/>
  <c r="E7" i="1"/>
  <c r="E8" i="1"/>
  <c r="E9" i="1"/>
  <c r="E10" i="1"/>
  <c r="E4" i="1"/>
  <c r="J5" i="1"/>
  <c r="J6" i="1"/>
  <c r="J7" i="1"/>
  <c r="J8" i="1"/>
  <c r="J9" i="1"/>
  <c r="J10" i="1"/>
  <c r="J4" i="1"/>
  <c r="N76" i="1"/>
  <c r="T76" i="1" s="1"/>
  <c r="M76" i="1"/>
  <c r="L76" i="1"/>
  <c r="K76" i="1"/>
  <c r="N75" i="1"/>
  <c r="M75" i="1"/>
  <c r="L75" i="1"/>
  <c r="T75" i="1" s="1"/>
  <c r="K75" i="1"/>
  <c r="N74" i="1"/>
  <c r="M74" i="1"/>
  <c r="L74" i="1"/>
  <c r="K74" i="1"/>
  <c r="T74" i="1" s="1"/>
  <c r="N73" i="1"/>
  <c r="M73" i="1"/>
  <c r="L73" i="1"/>
  <c r="K73" i="1"/>
  <c r="N72" i="1"/>
  <c r="M72" i="1"/>
  <c r="L72" i="1"/>
  <c r="T72" i="1" s="1"/>
  <c r="K72" i="1"/>
  <c r="N71" i="1"/>
  <c r="M71" i="1"/>
  <c r="L71" i="1"/>
  <c r="K71" i="1"/>
  <c r="T71" i="1" s="1"/>
  <c r="N70" i="1"/>
  <c r="T70" i="1" s="1"/>
  <c r="M70" i="1"/>
  <c r="L70" i="1"/>
  <c r="K70" i="1"/>
  <c r="N69" i="1"/>
  <c r="M69" i="1"/>
  <c r="L69" i="1"/>
  <c r="O73" i="1" s="1"/>
  <c r="K69" i="1"/>
  <c r="O76" i="1" s="1"/>
  <c r="I76" i="1"/>
  <c r="H76" i="1"/>
  <c r="G76" i="1"/>
  <c r="F76" i="1"/>
  <c r="S76" i="1" s="1"/>
  <c r="I75" i="1"/>
  <c r="S75" i="1" s="1"/>
  <c r="H75" i="1"/>
  <c r="G75" i="1"/>
  <c r="F75" i="1"/>
  <c r="I74" i="1"/>
  <c r="H74" i="1"/>
  <c r="G74" i="1"/>
  <c r="S74" i="1" s="1"/>
  <c r="F74" i="1"/>
  <c r="I73" i="1"/>
  <c r="H73" i="1"/>
  <c r="G73" i="1"/>
  <c r="F73" i="1"/>
  <c r="S73" i="1" s="1"/>
  <c r="I72" i="1"/>
  <c r="H72" i="1"/>
  <c r="G72" i="1"/>
  <c r="F72" i="1"/>
  <c r="I71" i="1"/>
  <c r="H71" i="1"/>
  <c r="G71" i="1"/>
  <c r="S71" i="1" s="1"/>
  <c r="F71" i="1"/>
  <c r="I70" i="1"/>
  <c r="H70" i="1"/>
  <c r="G70" i="1"/>
  <c r="F70" i="1"/>
  <c r="S70" i="1" s="1"/>
  <c r="I69" i="1"/>
  <c r="S69" i="1" s="1"/>
  <c r="H69" i="1"/>
  <c r="G69" i="1"/>
  <c r="J72" i="1" s="1"/>
  <c r="F69" i="1"/>
  <c r="J75" i="1" s="1"/>
  <c r="A76" i="1"/>
  <c r="B76" i="1"/>
  <c r="R76" i="1" s="1"/>
  <c r="C76" i="1"/>
  <c r="D76" i="1"/>
  <c r="Q76" i="1"/>
  <c r="P75" i="1"/>
  <c r="T73" i="1"/>
  <c r="S72" i="1"/>
  <c r="T67" i="1"/>
  <c r="S67" i="1"/>
  <c r="R67" i="1"/>
  <c r="Q67" i="1"/>
  <c r="P67" i="1"/>
  <c r="T66" i="1"/>
  <c r="S66" i="1"/>
  <c r="R66" i="1"/>
  <c r="Q66" i="1"/>
  <c r="P66" i="1"/>
  <c r="T65" i="1"/>
  <c r="S65" i="1"/>
  <c r="R65" i="1"/>
  <c r="Q65" i="1"/>
  <c r="P65" i="1"/>
  <c r="T64" i="1"/>
  <c r="S64" i="1"/>
  <c r="R64" i="1"/>
  <c r="Q64" i="1"/>
  <c r="P64" i="1"/>
  <c r="T63" i="1"/>
  <c r="S63" i="1"/>
  <c r="R63" i="1"/>
  <c r="Q63" i="1"/>
  <c r="P63" i="1"/>
  <c r="T62" i="1"/>
  <c r="S62" i="1"/>
  <c r="R62" i="1"/>
  <c r="Q62" i="1"/>
  <c r="P62" i="1"/>
  <c r="T61" i="1"/>
  <c r="S61" i="1"/>
  <c r="R61" i="1"/>
  <c r="Q61" i="1"/>
  <c r="P61" i="1"/>
  <c r="T60" i="1"/>
  <c r="S60" i="1"/>
  <c r="R60" i="1"/>
  <c r="Q60" i="1"/>
  <c r="P60" i="1"/>
  <c r="A70" i="1"/>
  <c r="R70" i="1" s="1"/>
  <c r="B70" i="1"/>
  <c r="Q70" i="1" s="1"/>
  <c r="C70" i="1"/>
  <c r="D70" i="1"/>
  <c r="A71" i="1"/>
  <c r="Q71" i="1" s="1"/>
  <c r="B71" i="1"/>
  <c r="C71" i="1"/>
  <c r="D71" i="1"/>
  <c r="R71" i="1" s="1"/>
  <c r="A72" i="1"/>
  <c r="R72" i="1" s="1"/>
  <c r="B72" i="1"/>
  <c r="C72" i="1"/>
  <c r="D72" i="1"/>
  <c r="A73" i="1"/>
  <c r="P73" i="1" s="1"/>
  <c r="B73" i="1"/>
  <c r="Q73" i="1" s="1"/>
  <c r="C73" i="1"/>
  <c r="D73" i="1"/>
  <c r="A74" i="1"/>
  <c r="Q74" i="1" s="1"/>
  <c r="B74" i="1"/>
  <c r="C74" i="1"/>
  <c r="D74" i="1"/>
  <c r="A75" i="1"/>
  <c r="R75" i="1" s="1"/>
  <c r="B75" i="1"/>
  <c r="C75" i="1"/>
  <c r="D75" i="1"/>
  <c r="D69" i="1"/>
  <c r="C69" i="1"/>
  <c r="P69" i="1" s="1"/>
  <c r="B69" i="1"/>
  <c r="A69" i="1"/>
  <c r="E71" i="1" s="1"/>
  <c r="F50" i="1"/>
  <c r="S50" i="1" s="1"/>
  <c r="G50" i="1"/>
  <c r="H50" i="1"/>
  <c r="I50" i="1"/>
  <c r="K57" i="1"/>
  <c r="T57" i="1" s="1"/>
  <c r="L57" i="1"/>
  <c r="M57" i="1"/>
  <c r="N57" i="1"/>
  <c r="F57" i="1"/>
  <c r="S57" i="1" s="1"/>
  <c r="G57" i="1"/>
  <c r="H57" i="1"/>
  <c r="I57" i="1"/>
  <c r="A57" i="1"/>
  <c r="B57" i="1"/>
  <c r="Q57" i="1" s="1"/>
  <c r="C57" i="1"/>
  <c r="D57" i="1"/>
  <c r="K56" i="1"/>
  <c r="T56" i="1" s="1"/>
  <c r="L56" i="1"/>
  <c r="M56" i="1"/>
  <c r="N56" i="1"/>
  <c r="F56" i="1"/>
  <c r="G56" i="1"/>
  <c r="S56" i="1" s="1"/>
  <c r="H56" i="1"/>
  <c r="I56" i="1"/>
  <c r="A56" i="1"/>
  <c r="B56" i="1"/>
  <c r="C56" i="1"/>
  <c r="P56" i="1" s="1"/>
  <c r="D56" i="1"/>
  <c r="K55" i="1"/>
  <c r="L55" i="1"/>
  <c r="T55" i="1" s="1"/>
  <c r="M55" i="1"/>
  <c r="N55" i="1"/>
  <c r="F55" i="1"/>
  <c r="G55" i="1"/>
  <c r="H55" i="1"/>
  <c r="S55" i="1" s="1"/>
  <c r="I55" i="1"/>
  <c r="A55" i="1"/>
  <c r="R55" i="1" s="1"/>
  <c r="B55" i="1"/>
  <c r="C55" i="1"/>
  <c r="D55" i="1"/>
  <c r="P55" i="1" s="1"/>
  <c r="K54" i="1"/>
  <c r="L54" i="1"/>
  <c r="M54" i="1"/>
  <c r="T54" i="1" s="1"/>
  <c r="N54" i="1"/>
  <c r="F54" i="1"/>
  <c r="S54" i="1" s="1"/>
  <c r="G54" i="1"/>
  <c r="H54" i="1"/>
  <c r="I54" i="1"/>
  <c r="A54" i="1"/>
  <c r="Q54" i="1" s="1"/>
  <c r="B54" i="1"/>
  <c r="P54" i="1" s="1"/>
  <c r="C54" i="1"/>
  <c r="D54" i="1"/>
  <c r="R54" i="1"/>
  <c r="K53" i="1"/>
  <c r="T53" i="1" s="1"/>
  <c r="L53" i="1"/>
  <c r="M53" i="1"/>
  <c r="N53" i="1"/>
  <c r="F53" i="1"/>
  <c r="G53" i="1"/>
  <c r="H53" i="1"/>
  <c r="I53" i="1"/>
  <c r="S53" i="1"/>
  <c r="A53" i="1"/>
  <c r="R53" i="1" s="1"/>
  <c r="B53" i="1"/>
  <c r="P53" i="1" s="1"/>
  <c r="C53" i="1"/>
  <c r="D53" i="1"/>
  <c r="Q53" i="1"/>
  <c r="K52" i="1"/>
  <c r="L52" i="1"/>
  <c r="M52" i="1"/>
  <c r="N52" i="1"/>
  <c r="T52" i="1"/>
  <c r="F52" i="1"/>
  <c r="S52" i="1" s="1"/>
  <c r="G52" i="1"/>
  <c r="H52" i="1"/>
  <c r="I52" i="1"/>
  <c r="A52" i="1"/>
  <c r="R52" i="1" s="1"/>
  <c r="B52" i="1"/>
  <c r="C52" i="1"/>
  <c r="D52" i="1"/>
  <c r="P52" i="1"/>
  <c r="K51" i="1"/>
  <c r="T51" i="1" s="1"/>
  <c r="L51" i="1"/>
  <c r="M51" i="1"/>
  <c r="N51" i="1"/>
  <c r="F51" i="1"/>
  <c r="S51" i="1" s="1"/>
  <c r="G51" i="1"/>
  <c r="H51" i="1"/>
  <c r="I51" i="1"/>
  <c r="A51" i="1"/>
  <c r="B51" i="1"/>
  <c r="Q51" i="1" s="1"/>
  <c r="C51" i="1"/>
  <c r="D51" i="1"/>
  <c r="K50" i="1"/>
  <c r="T50" i="1" s="1"/>
  <c r="L50" i="1"/>
  <c r="M50" i="1"/>
  <c r="N50" i="1"/>
  <c r="A50" i="1"/>
  <c r="R50" i="1" s="1"/>
  <c r="B50" i="1"/>
  <c r="C50" i="1"/>
  <c r="D50" i="1"/>
  <c r="P50" i="1"/>
  <c r="T48" i="1"/>
  <c r="S48" i="1"/>
  <c r="R48" i="1"/>
  <c r="Q48" i="1"/>
  <c r="P48" i="1"/>
  <c r="T47" i="1"/>
  <c r="S47" i="1"/>
  <c r="R47" i="1"/>
  <c r="Q47" i="1"/>
  <c r="P47" i="1"/>
  <c r="T46" i="1"/>
  <c r="S46" i="1"/>
  <c r="R46" i="1"/>
  <c r="Q46" i="1"/>
  <c r="P46" i="1"/>
  <c r="T45" i="1"/>
  <c r="S45" i="1"/>
  <c r="R45" i="1"/>
  <c r="Q45" i="1"/>
  <c r="P45" i="1"/>
  <c r="T44" i="1"/>
  <c r="S44" i="1"/>
  <c r="R44" i="1"/>
  <c r="Q44" i="1"/>
  <c r="P44" i="1"/>
  <c r="T43" i="1"/>
  <c r="S43" i="1"/>
  <c r="R43" i="1"/>
  <c r="Q43" i="1"/>
  <c r="P43" i="1"/>
  <c r="T42" i="1"/>
  <c r="S42" i="1"/>
  <c r="R42" i="1"/>
  <c r="Q42" i="1"/>
  <c r="P42" i="1"/>
  <c r="T41" i="1"/>
  <c r="S41" i="1"/>
  <c r="R41" i="1"/>
  <c r="Q41" i="1"/>
  <c r="P41" i="1"/>
  <c r="K38" i="1"/>
  <c r="L38" i="1"/>
  <c r="T38" i="1" s="1"/>
  <c r="M38" i="1"/>
  <c r="N38" i="1"/>
  <c r="F38" i="1"/>
  <c r="G38" i="1"/>
  <c r="H38" i="1"/>
  <c r="S38" i="1" s="1"/>
  <c r="I38" i="1"/>
  <c r="A38" i="1"/>
  <c r="Q38" i="1" s="1"/>
  <c r="B38" i="1"/>
  <c r="C38" i="1"/>
  <c r="D38" i="1"/>
  <c r="K37" i="1"/>
  <c r="L37" i="1"/>
  <c r="M37" i="1"/>
  <c r="N37" i="1"/>
  <c r="T37" i="1"/>
  <c r="F37" i="1"/>
  <c r="S37" i="1" s="1"/>
  <c r="G37" i="1"/>
  <c r="H37" i="1"/>
  <c r="I37" i="1"/>
  <c r="A37" i="1"/>
  <c r="R37" i="1" s="1"/>
  <c r="B37" i="1"/>
  <c r="C37" i="1"/>
  <c r="D37" i="1"/>
  <c r="K36" i="1"/>
  <c r="L36" i="1"/>
  <c r="T36" i="1" s="1"/>
  <c r="M36" i="1"/>
  <c r="N36" i="1"/>
  <c r="F36" i="1"/>
  <c r="G36" i="1"/>
  <c r="H36" i="1"/>
  <c r="S36" i="1" s="1"/>
  <c r="I36" i="1"/>
  <c r="A36" i="1"/>
  <c r="P36" i="1" s="1"/>
  <c r="B36" i="1"/>
  <c r="C36" i="1"/>
  <c r="D36" i="1"/>
  <c r="Q36" i="1" s="1"/>
  <c r="K35" i="1"/>
  <c r="L35" i="1"/>
  <c r="M35" i="1"/>
  <c r="N35" i="1"/>
  <c r="T35" i="1"/>
  <c r="F35" i="1"/>
  <c r="S35" i="1" s="1"/>
  <c r="G35" i="1"/>
  <c r="H35" i="1"/>
  <c r="I35" i="1"/>
  <c r="A35" i="1"/>
  <c r="R35" i="1" s="1"/>
  <c r="B35" i="1"/>
  <c r="C35" i="1"/>
  <c r="D35" i="1"/>
  <c r="K34" i="1"/>
  <c r="L34" i="1"/>
  <c r="T34" i="1" s="1"/>
  <c r="M34" i="1"/>
  <c r="N34" i="1"/>
  <c r="F34" i="1"/>
  <c r="G34" i="1"/>
  <c r="H34" i="1"/>
  <c r="S34" i="1" s="1"/>
  <c r="I34" i="1"/>
  <c r="A34" i="1"/>
  <c r="R34" i="1" s="1"/>
  <c r="B34" i="1"/>
  <c r="C34" i="1"/>
  <c r="D34" i="1"/>
  <c r="K33" i="1"/>
  <c r="L33" i="1"/>
  <c r="M33" i="1"/>
  <c r="N33" i="1"/>
  <c r="T33" i="1"/>
  <c r="F33" i="1"/>
  <c r="S33" i="1" s="1"/>
  <c r="G33" i="1"/>
  <c r="H33" i="1"/>
  <c r="I33" i="1"/>
  <c r="A33" i="1"/>
  <c r="R33" i="1" s="1"/>
  <c r="B33" i="1"/>
  <c r="C33" i="1"/>
  <c r="D33" i="1"/>
  <c r="K32" i="1"/>
  <c r="L32" i="1"/>
  <c r="T32" i="1" s="1"/>
  <c r="M32" i="1"/>
  <c r="N32" i="1"/>
  <c r="F32" i="1"/>
  <c r="G32" i="1"/>
  <c r="H32" i="1"/>
  <c r="S32" i="1" s="1"/>
  <c r="I32" i="1"/>
  <c r="A32" i="1"/>
  <c r="Q32" i="1" s="1"/>
  <c r="B32" i="1"/>
  <c r="C32" i="1"/>
  <c r="D32" i="1"/>
  <c r="K31" i="1"/>
  <c r="L31" i="1"/>
  <c r="M31" i="1"/>
  <c r="N31" i="1"/>
  <c r="T31" i="1"/>
  <c r="F31" i="1"/>
  <c r="S31" i="1" s="1"/>
  <c r="G31" i="1"/>
  <c r="H31" i="1"/>
  <c r="I31" i="1"/>
  <c r="A31" i="1"/>
  <c r="R31" i="1" s="1"/>
  <c r="B31" i="1"/>
  <c r="C31" i="1"/>
  <c r="D31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K19" i="1"/>
  <c r="L19" i="1"/>
  <c r="T19" i="1" s="1"/>
  <c r="M19" i="1"/>
  <c r="N19" i="1"/>
  <c r="F19" i="1"/>
  <c r="G19" i="1"/>
  <c r="H19" i="1"/>
  <c r="S19" i="1" s="1"/>
  <c r="I19" i="1"/>
  <c r="A19" i="1"/>
  <c r="Q19" i="1" s="1"/>
  <c r="B19" i="1"/>
  <c r="C19" i="1"/>
  <c r="D19" i="1"/>
  <c r="K18" i="1"/>
  <c r="L18" i="1"/>
  <c r="M18" i="1"/>
  <c r="N18" i="1"/>
  <c r="T18" i="1"/>
  <c r="F18" i="1"/>
  <c r="S18" i="1" s="1"/>
  <c r="G18" i="1"/>
  <c r="H18" i="1"/>
  <c r="I18" i="1"/>
  <c r="A18" i="1"/>
  <c r="R18" i="1" s="1"/>
  <c r="B18" i="1"/>
  <c r="C18" i="1"/>
  <c r="D18" i="1"/>
  <c r="K17" i="1"/>
  <c r="L17" i="1"/>
  <c r="T17" i="1" s="1"/>
  <c r="M17" i="1"/>
  <c r="N17" i="1"/>
  <c r="F17" i="1"/>
  <c r="G17" i="1"/>
  <c r="H17" i="1"/>
  <c r="S17" i="1" s="1"/>
  <c r="I17" i="1"/>
  <c r="A17" i="1"/>
  <c r="P17" i="1" s="1"/>
  <c r="B17" i="1"/>
  <c r="C17" i="1"/>
  <c r="D17" i="1"/>
  <c r="Q17" i="1" s="1"/>
  <c r="K16" i="1"/>
  <c r="L16" i="1"/>
  <c r="M16" i="1"/>
  <c r="N16" i="1"/>
  <c r="T16" i="1"/>
  <c r="F16" i="1"/>
  <c r="G16" i="1"/>
  <c r="H16" i="1"/>
  <c r="S16" i="1" s="1"/>
  <c r="I16" i="1"/>
  <c r="A16" i="1"/>
  <c r="R16" i="1" s="1"/>
  <c r="B16" i="1"/>
  <c r="C16" i="1"/>
  <c r="D16" i="1"/>
  <c r="K15" i="1"/>
  <c r="L15" i="1"/>
  <c r="T15" i="1" s="1"/>
  <c r="M15" i="1"/>
  <c r="N15" i="1"/>
  <c r="F15" i="1"/>
  <c r="G15" i="1"/>
  <c r="S15" i="1" s="1"/>
  <c r="H15" i="1"/>
  <c r="I15" i="1"/>
  <c r="A15" i="1"/>
  <c r="R15" i="1" s="1"/>
  <c r="B15" i="1"/>
  <c r="C15" i="1"/>
  <c r="D15" i="1"/>
  <c r="K14" i="1"/>
  <c r="L14" i="1"/>
  <c r="M14" i="1"/>
  <c r="N14" i="1"/>
  <c r="T14" i="1"/>
  <c r="F14" i="1"/>
  <c r="G14" i="1"/>
  <c r="H14" i="1"/>
  <c r="S14" i="1" s="1"/>
  <c r="I14" i="1"/>
  <c r="A14" i="1"/>
  <c r="R14" i="1" s="1"/>
  <c r="B14" i="1"/>
  <c r="C14" i="1"/>
  <c r="D14" i="1"/>
  <c r="K13" i="1"/>
  <c r="L13" i="1"/>
  <c r="T13" i="1" s="1"/>
  <c r="M13" i="1"/>
  <c r="N13" i="1"/>
  <c r="F13" i="1"/>
  <c r="G13" i="1"/>
  <c r="S13" i="1" s="1"/>
  <c r="H13" i="1"/>
  <c r="I13" i="1"/>
  <c r="A13" i="1"/>
  <c r="Q13" i="1" s="1"/>
  <c r="B13" i="1"/>
  <c r="C13" i="1"/>
  <c r="D13" i="1"/>
  <c r="K12" i="1"/>
  <c r="L12" i="1"/>
  <c r="M12" i="1"/>
  <c r="N12" i="1"/>
  <c r="T12" i="1"/>
  <c r="F12" i="1"/>
  <c r="G12" i="1"/>
  <c r="H12" i="1"/>
  <c r="S12" i="1" s="1"/>
  <c r="I12" i="1"/>
  <c r="A12" i="1"/>
  <c r="R12" i="1" s="1"/>
  <c r="B12" i="1"/>
  <c r="C12" i="1"/>
  <c r="D12" i="1"/>
  <c r="R4" i="1"/>
  <c r="S4" i="1"/>
  <c r="T4" i="1"/>
  <c r="R5" i="1"/>
  <c r="S5" i="1"/>
  <c r="T5" i="1"/>
  <c r="R6" i="1"/>
  <c r="S6" i="1"/>
  <c r="T6" i="1"/>
  <c r="R7" i="1"/>
  <c r="S7" i="1"/>
  <c r="T7" i="1"/>
  <c r="R8" i="1"/>
  <c r="S8" i="1"/>
  <c r="T8" i="1"/>
  <c r="R9" i="1"/>
  <c r="S9" i="1"/>
  <c r="T9" i="1"/>
  <c r="R10" i="1"/>
  <c r="S10" i="1"/>
  <c r="T10" i="1"/>
  <c r="T3" i="1"/>
  <c r="S3" i="1"/>
  <c r="R3" i="1"/>
  <c r="P38" i="1"/>
  <c r="P35" i="1"/>
  <c r="P32" i="1"/>
  <c r="Q29" i="1"/>
  <c r="P29" i="1"/>
  <c r="Q28" i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A39" i="1"/>
  <c r="B39" i="1"/>
  <c r="C39" i="1"/>
  <c r="D39" i="1"/>
  <c r="P19" i="1"/>
  <c r="P16" i="1"/>
  <c r="P13" i="1"/>
  <c r="P3" i="1"/>
  <c r="Q3" i="1"/>
  <c r="P4" i="1"/>
  <c r="Q4" i="1"/>
  <c r="P5" i="1"/>
  <c r="Q5" i="1"/>
  <c r="Q7" i="1"/>
  <c r="Q8" i="1"/>
  <c r="Q9" i="1"/>
  <c r="Q10" i="1"/>
  <c r="Q6" i="1"/>
  <c r="P7" i="1"/>
  <c r="P8" i="1"/>
  <c r="P9" i="1"/>
  <c r="P10" i="1"/>
  <c r="P6" i="1"/>
  <c r="P72" i="1" l="1"/>
  <c r="R74" i="1"/>
  <c r="J74" i="1"/>
  <c r="O75" i="1"/>
  <c r="E76" i="1"/>
  <c r="Q14" i="1"/>
  <c r="P15" i="1"/>
  <c r="P18" i="1"/>
  <c r="P31" i="1"/>
  <c r="P34" i="1"/>
  <c r="P37" i="1"/>
  <c r="Q55" i="1"/>
  <c r="R56" i="1"/>
  <c r="T69" i="1"/>
  <c r="P71" i="1"/>
  <c r="Q72" i="1"/>
  <c r="R73" i="1"/>
  <c r="J73" i="1"/>
  <c r="O74" i="1"/>
  <c r="E75" i="1"/>
  <c r="Q33" i="1"/>
  <c r="R51" i="1"/>
  <c r="Q56" i="1"/>
  <c r="R57" i="1"/>
  <c r="P12" i="1"/>
  <c r="Q12" i="1"/>
  <c r="Q15" i="1"/>
  <c r="Q18" i="1"/>
  <c r="Q31" i="1"/>
  <c r="Q34" i="1"/>
  <c r="Q37" i="1"/>
  <c r="R13" i="1"/>
  <c r="R17" i="1"/>
  <c r="R19" i="1"/>
  <c r="R32" i="1"/>
  <c r="R36" i="1"/>
  <c r="R38" i="1"/>
  <c r="P70" i="1"/>
  <c r="P76" i="1"/>
  <c r="E74" i="1"/>
  <c r="J70" i="1"/>
  <c r="J71" i="1"/>
  <c r="O72" i="1"/>
  <c r="E73" i="1"/>
  <c r="Q50" i="1"/>
  <c r="P51" i="1"/>
  <c r="Q52" i="1"/>
  <c r="P57" i="1"/>
  <c r="Q69" i="1"/>
  <c r="P74" i="1"/>
  <c r="Q75" i="1"/>
  <c r="J76" i="1"/>
  <c r="O70" i="1"/>
  <c r="O71" i="1"/>
  <c r="E72" i="1"/>
  <c r="Q16" i="1"/>
  <c r="Q35" i="1"/>
  <c r="P14" i="1"/>
  <c r="P33" i="1"/>
  <c r="R69" i="1"/>
  <c r="E70" i="1"/>
</calcChain>
</file>

<file path=xl/sharedStrings.xml><?xml version="1.0" encoding="utf-8"?>
<sst xmlns="http://schemas.openxmlformats.org/spreadsheetml/2006/main" count="361" uniqueCount="86">
  <si>
    <t>TTEST 2,2</t>
  </si>
  <si>
    <t>1MG/KG</t>
  </si>
  <si>
    <t>3MG/KG</t>
  </si>
  <si>
    <t xml:space="preserve"> </t>
  </si>
  <si>
    <t>ChREBP-Beta Cycle threshold Vehicle</t>
  </si>
  <si>
    <t>ChREBP-Beta Cycle threshold 1 mg/kg</t>
  </si>
  <si>
    <t>ChREBP-Beta Cycle threshold 3 mg/kg</t>
  </si>
  <si>
    <t>Fasn Cycle threshold Vehicle</t>
  </si>
  <si>
    <t>GCKR Cycle threshold Vehicle</t>
  </si>
  <si>
    <t>GCKR Cycle threshold 1 MG</t>
  </si>
  <si>
    <t>GCKR Cycle threshold 3 MG</t>
  </si>
  <si>
    <t>Fasn Cycle threshold 3mg</t>
  </si>
  <si>
    <t>Fasn Cycle threshold 1mg</t>
  </si>
  <si>
    <t>Pklr Cycle threshold Vehicle</t>
  </si>
  <si>
    <t>Pklrn Cycle threshold 1mg</t>
  </si>
  <si>
    <t>Pklr Cycle threshold 3mg</t>
  </si>
  <si>
    <t>#</t>
  </si>
  <si>
    <t>G6P</t>
  </si>
  <si>
    <t>HEP11</t>
  </si>
  <si>
    <t>HEP12</t>
  </si>
  <si>
    <t>HEP13</t>
  </si>
  <si>
    <t>HEP14</t>
  </si>
  <si>
    <t>HEP16</t>
  </si>
  <si>
    <t>HEP17</t>
  </si>
  <si>
    <t>HEP18</t>
  </si>
  <si>
    <t>HEP19</t>
  </si>
  <si>
    <t>AVERAGE</t>
  </si>
  <si>
    <t>SEM</t>
  </si>
  <si>
    <t>STDEV</t>
  </si>
  <si>
    <t>TTEST</t>
  </si>
  <si>
    <t>TT2,1&gt;25G</t>
  </si>
  <si>
    <t>TT2,15G</t>
  </si>
  <si>
    <t>Control</t>
  </si>
  <si>
    <t>N=7</t>
  </si>
  <si>
    <t>XYL+AOA</t>
  </si>
  <si>
    <t>AZD1656</t>
  </si>
  <si>
    <t>PF04991532</t>
  </si>
  <si>
    <t>25G</t>
  </si>
  <si>
    <t>25GS</t>
  </si>
  <si>
    <t>AOA</t>
  </si>
  <si>
    <t>XYLITOL</t>
  </si>
  <si>
    <t>G3P</t>
  </si>
  <si>
    <t>XYL</t>
  </si>
  <si>
    <t>ATP</t>
  </si>
  <si>
    <t>GCK</t>
  </si>
  <si>
    <t>G6PC</t>
  </si>
  <si>
    <t>FGF21</t>
  </si>
  <si>
    <t>TXNIP</t>
  </si>
  <si>
    <t>chrebp-beta</t>
  </si>
  <si>
    <t>GAPDH</t>
  </si>
  <si>
    <t>PKLR</t>
  </si>
  <si>
    <t>GCKR</t>
  </si>
  <si>
    <t>PATHWAY</t>
  </si>
  <si>
    <t>ATP %</t>
  </si>
  <si>
    <t>Chrebp-B</t>
  </si>
  <si>
    <t>Pklr</t>
  </si>
  <si>
    <t>Gckr</t>
  </si>
  <si>
    <t>G6pc</t>
  </si>
  <si>
    <t>Txnip</t>
  </si>
  <si>
    <t>5G</t>
  </si>
  <si>
    <t>5G-AZD</t>
  </si>
  <si>
    <t>5G-PF</t>
  </si>
  <si>
    <t>25G-S</t>
  </si>
  <si>
    <t>XYL-AOA</t>
  </si>
  <si>
    <t>ChREBP_ALPHA</t>
  </si>
  <si>
    <t>2017.11.28_Hep11-ChREBP-a</t>
  </si>
  <si>
    <t>2017.11.24 Hep12-ChREBPalpha</t>
  </si>
  <si>
    <t>HEP11-M1</t>
  </si>
  <si>
    <t>HEP11-M2</t>
  </si>
  <si>
    <t>HEP11-M3</t>
  </si>
  <si>
    <t>HEP12-M1</t>
  </si>
  <si>
    <t>HEP12-M2</t>
  </si>
  <si>
    <t>HEP12-M3</t>
  </si>
  <si>
    <t>HEP12-M4</t>
  </si>
  <si>
    <t>ChREBP-alpha</t>
  </si>
  <si>
    <t>0.1M AOA</t>
  </si>
  <si>
    <t>2 mM Xylitol</t>
  </si>
  <si>
    <t>2 mM Xylitol + 0.1 mM AOA</t>
  </si>
  <si>
    <t>10uM AZD</t>
  </si>
  <si>
    <t>10uM PF</t>
  </si>
  <si>
    <t>25mM glucose</t>
  </si>
  <si>
    <t>25mM glucose + 0.2uM S4048</t>
  </si>
  <si>
    <t xml:space="preserve">enantiomer-1 </t>
  </si>
  <si>
    <t>enantiomer-2</t>
  </si>
  <si>
    <t>Chrebp-a (N=7)</t>
  </si>
  <si>
    <t>G6p (10 MG) G3p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</si>
</sst>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_-;\-* #,##0_-;_-* &quot;-&quot;??_-;_-@_-"/>
    <numFmt numFmtId="170" formatCode="0.0"/>
    <numFmt numFmtId="171" formatCode="_-* #,##0.00000_-;\-* #,##0.00000_-;_-* &quot;-&quot;??_-;_-@_-"/>
  </numFmts>
  <fonts count="19"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12"/>
      <color rgb="FFFF0000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sz val="8"/>
      <name val="Calibri"/>
      <family val="2"/>
      <charset val="128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0070C0"/>
      <name val="Calibri"/>
      <family val="2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8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1" fillId="14" borderId="15" applyNumberFormat="0" applyFont="0" applyAlignment="0" applyProtection="0"/>
  </cellStyleXfs>
  <cellXfs count="12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0" fillId="3" borderId="0" xfId="1" applyFont="1" applyFill="1" applyBorder="1"/>
    <xf numFmtId="165" fontId="2" fillId="0" borderId="0" xfId="1" applyNumberFormat="1" applyFont="1" applyBorder="1"/>
    <xf numFmtId="164" fontId="0" fillId="0" borderId="0" xfId="1" applyFont="1" applyBorder="1"/>
    <xf numFmtId="164" fontId="0" fillId="0" borderId="4" xfId="1" applyFont="1" applyBorder="1"/>
    <xf numFmtId="164" fontId="0" fillId="2" borderId="0" xfId="1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2" fillId="2" borderId="0" xfId="1" applyNumberFormat="1" applyFont="1" applyFill="1" applyBorder="1"/>
    <xf numFmtId="164" fontId="0" fillId="0" borderId="6" xfId="1" applyFont="1" applyBorder="1"/>
    <xf numFmtId="164" fontId="0" fillId="0" borderId="7" xfId="1" applyFont="1" applyBorder="1"/>
    <xf numFmtId="164" fontId="2" fillId="2" borderId="0" xfId="1" applyFont="1" applyFill="1" applyBorder="1"/>
    <xf numFmtId="0" fontId="0" fillId="0" borderId="2" xfId="0" applyBorder="1" applyAlignment="1">
      <alignment horizontal="center"/>
    </xf>
    <xf numFmtId="0" fontId="6" fillId="6" borderId="2" xfId="82" applyBorder="1"/>
    <xf numFmtId="0" fontId="9" fillId="0" borderId="9" xfId="0" applyFont="1" applyBorder="1"/>
    <xf numFmtId="0" fontId="9" fillId="0" borderId="10" xfId="0" applyFont="1" applyBorder="1"/>
    <xf numFmtId="0" fontId="10" fillId="0" borderId="10" xfId="0" applyNumberFormat="1" applyFont="1" applyFill="1" applyBorder="1" applyAlignment="1" applyProtection="1">
      <alignment vertical="center"/>
    </xf>
    <xf numFmtId="0" fontId="11" fillId="0" borderId="10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0" fillId="9" borderId="0" xfId="0" applyFill="1"/>
    <xf numFmtId="166" fontId="0" fillId="9" borderId="0" xfId="0" applyNumberFormat="1" applyFill="1"/>
    <xf numFmtId="164" fontId="12" fillId="10" borderId="0" xfId="1" applyFont="1" applyFill="1" applyBorder="1" applyAlignment="1" applyProtection="1">
      <alignment horizontal="center" vertical="center"/>
    </xf>
    <xf numFmtId="43" fontId="11" fillId="10" borderId="0" xfId="1" applyNumberFormat="1" applyFont="1" applyFill="1" applyBorder="1" applyAlignment="1" applyProtection="1">
      <alignment horizontal="center" vertical="center"/>
    </xf>
    <xf numFmtId="167" fontId="12" fillId="10" borderId="0" xfId="1" applyNumberFormat="1" applyFont="1" applyFill="1" applyBorder="1" applyAlignment="1" applyProtection="1">
      <alignment horizontal="center" vertical="center"/>
    </xf>
    <xf numFmtId="1" fontId="12" fillId="10" borderId="5" xfId="0" applyNumberFormat="1" applyFont="1" applyFill="1" applyBorder="1" applyAlignment="1" applyProtection="1">
      <alignment horizontal="center" vertical="center"/>
    </xf>
    <xf numFmtId="166" fontId="0" fillId="0" borderId="0" xfId="0" applyNumberFormat="1"/>
    <xf numFmtId="0" fontId="0" fillId="0" borderId="1" xfId="0" applyBorder="1"/>
    <xf numFmtId="166" fontId="0" fillId="0" borderId="2" xfId="0" applyNumberFormat="1" applyBorder="1"/>
    <xf numFmtId="164" fontId="12" fillId="10" borderId="2" xfId="1" applyFont="1" applyFill="1" applyBorder="1" applyAlignment="1" applyProtection="1">
      <alignment horizontal="center" vertical="center"/>
    </xf>
    <xf numFmtId="43" fontId="11" fillId="10" borderId="2" xfId="1" applyNumberFormat="1" applyFont="1" applyFill="1" applyBorder="1" applyAlignment="1" applyProtection="1">
      <alignment horizontal="center" vertical="center"/>
    </xf>
    <xf numFmtId="167" fontId="12" fillId="10" borderId="2" xfId="1" applyNumberFormat="1" applyFont="1" applyFill="1" applyBorder="1" applyAlignment="1" applyProtection="1">
      <alignment horizontal="center" vertical="center"/>
    </xf>
    <xf numFmtId="168" fontId="0" fillId="0" borderId="3" xfId="1" applyNumberFormat="1" applyFont="1" applyBorder="1"/>
    <xf numFmtId="164" fontId="0" fillId="0" borderId="0" xfId="1" applyFont="1"/>
    <xf numFmtId="166" fontId="0" fillId="0" borderId="0" xfId="0" applyNumberFormat="1" applyBorder="1"/>
    <xf numFmtId="168" fontId="0" fillId="0" borderId="5" xfId="1" applyNumberFormat="1" applyFont="1" applyBorder="1"/>
    <xf numFmtId="0" fontId="0" fillId="11" borderId="4" xfId="0" applyFill="1" applyBorder="1"/>
    <xf numFmtId="166" fontId="0" fillId="11" borderId="0" xfId="0" applyNumberFormat="1" applyFill="1" applyBorder="1"/>
    <xf numFmtId="164" fontId="12" fillId="11" borderId="0" xfId="1" applyFont="1" applyFill="1" applyBorder="1" applyAlignment="1" applyProtection="1">
      <alignment horizontal="center" vertical="center"/>
    </xf>
    <xf numFmtId="43" fontId="11" fillId="11" borderId="0" xfId="1" applyNumberFormat="1" applyFont="1" applyFill="1" applyBorder="1" applyAlignment="1" applyProtection="1">
      <alignment horizontal="center" vertical="center"/>
    </xf>
    <xf numFmtId="167" fontId="12" fillId="11" borderId="0" xfId="1" applyNumberFormat="1" applyFont="1" applyFill="1" applyBorder="1" applyAlignment="1" applyProtection="1">
      <alignment horizontal="center" vertical="center"/>
    </xf>
    <xf numFmtId="164" fontId="0" fillId="2" borderId="0" xfId="1" applyFont="1" applyFill="1"/>
    <xf numFmtId="166" fontId="7" fillId="7" borderId="0" xfId="83" applyNumberFormat="1"/>
    <xf numFmtId="0" fontId="0" fillId="0" borderId="0" xfId="0" applyFill="1"/>
    <xf numFmtId="168" fontId="0" fillId="0" borderId="0" xfId="1" applyNumberFormat="1" applyFont="1"/>
    <xf numFmtId="164" fontId="12" fillId="10" borderId="12" xfId="1" applyFont="1" applyFill="1" applyBorder="1" applyAlignment="1" applyProtection="1">
      <alignment horizontal="center" vertical="center"/>
    </xf>
    <xf numFmtId="164" fontId="12" fillId="10" borderId="13" xfId="1" applyFont="1" applyFill="1" applyBorder="1" applyAlignment="1" applyProtection="1">
      <alignment horizontal="center" vertical="center"/>
    </xf>
    <xf numFmtId="0" fontId="0" fillId="11" borderId="0" xfId="0" applyFill="1"/>
    <xf numFmtId="166" fontId="0" fillId="11" borderId="0" xfId="0" applyNumberFormat="1" applyFill="1"/>
    <xf numFmtId="164" fontId="12" fillId="11" borderId="14" xfId="1" applyFont="1" applyFill="1" applyBorder="1" applyAlignment="1" applyProtection="1">
      <alignment horizontal="center" vertical="center"/>
    </xf>
    <xf numFmtId="0" fontId="7" fillId="0" borderId="0" xfId="83" applyFill="1" applyBorder="1"/>
    <xf numFmtId="0" fontId="0" fillId="0" borderId="0" xfId="0" applyFill="1" applyBorder="1"/>
    <xf numFmtId="168" fontId="0" fillId="2" borderId="0" xfId="1" applyNumberFormat="1" applyFont="1" applyFill="1"/>
    <xf numFmtId="167" fontId="9" fillId="0" borderId="9" xfId="1" applyNumberFormat="1" applyFont="1" applyBorder="1"/>
    <xf numFmtId="167" fontId="9" fillId="0" borderId="10" xfId="1" applyNumberFormat="1" applyFont="1" applyBorder="1"/>
    <xf numFmtId="167" fontId="10" fillId="0" borderId="10" xfId="1" applyNumberFormat="1" applyFont="1" applyFill="1" applyBorder="1" applyAlignment="1" applyProtection="1">
      <alignment vertical="center"/>
    </xf>
    <xf numFmtId="167" fontId="11" fillId="0" borderId="10" xfId="1" applyNumberFormat="1" applyFont="1" applyFill="1" applyBorder="1" applyAlignment="1" applyProtection="1">
      <alignment vertical="center"/>
    </xf>
    <xf numFmtId="167" fontId="10" fillId="0" borderId="11" xfId="1" applyNumberFormat="1" applyFont="1" applyFill="1" applyBorder="1" applyAlignment="1" applyProtection="1">
      <alignment vertical="center"/>
    </xf>
    <xf numFmtId="167" fontId="10" fillId="0" borderId="0" xfId="1" applyNumberFormat="1" applyFont="1" applyFill="1" applyBorder="1" applyAlignment="1" applyProtection="1">
      <alignment vertical="center"/>
    </xf>
    <xf numFmtId="167" fontId="0" fillId="9" borderId="0" xfId="1" applyNumberFormat="1" applyFont="1" applyFill="1"/>
    <xf numFmtId="167" fontId="11" fillId="10" borderId="0" xfId="1" applyNumberFormat="1" applyFont="1" applyFill="1" applyBorder="1" applyAlignment="1" applyProtection="1">
      <alignment horizontal="center" vertical="center"/>
    </xf>
    <xf numFmtId="167" fontId="12" fillId="10" borderId="5" xfId="1" applyNumberFormat="1" applyFont="1" applyFill="1" applyBorder="1" applyAlignment="1" applyProtection="1">
      <alignment horizontal="center" vertical="center"/>
    </xf>
    <xf numFmtId="167" fontId="0" fillId="0" borderId="0" xfId="1" applyNumberFormat="1" applyFont="1"/>
    <xf numFmtId="164" fontId="0" fillId="0" borderId="0" xfId="1" applyFont="1" applyFill="1"/>
    <xf numFmtId="167" fontId="0" fillId="11" borderId="0" xfId="1" applyNumberFormat="1" applyFont="1" applyFill="1"/>
    <xf numFmtId="167" fontId="11" fillId="11" borderId="0" xfId="1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/>
    </xf>
    <xf numFmtId="0" fontId="9" fillId="0" borderId="1" xfId="0" applyFont="1" applyBorder="1"/>
    <xf numFmtId="167" fontId="10" fillId="0" borderId="2" xfId="1" applyNumberFormat="1" applyFont="1" applyFill="1" applyBorder="1" applyAlignment="1" applyProtection="1">
      <alignment vertical="center"/>
    </xf>
    <xf numFmtId="167" fontId="10" fillId="0" borderId="3" xfId="1" applyNumberFormat="1" applyFont="1" applyFill="1" applyBorder="1" applyAlignment="1" applyProtection="1">
      <alignment vertical="center"/>
    </xf>
    <xf numFmtId="0" fontId="0" fillId="9" borderId="4" xfId="0" applyFill="1" applyBorder="1"/>
    <xf numFmtId="167" fontId="0" fillId="9" borderId="0" xfId="1" applyNumberFormat="1" applyFont="1" applyFill="1" applyBorder="1"/>
    <xf numFmtId="167" fontId="0" fillId="0" borderId="0" xfId="1" applyNumberFormat="1" applyFont="1" applyBorder="1"/>
    <xf numFmtId="167" fontId="0" fillId="0" borderId="5" xfId="1" applyNumberFormat="1" applyFont="1" applyBorder="1"/>
    <xf numFmtId="164" fontId="0" fillId="0" borderId="5" xfId="1" applyFont="1" applyFill="1" applyBorder="1"/>
    <xf numFmtId="164" fontId="0" fillId="2" borderId="5" xfId="1" applyFont="1" applyFill="1" applyBorder="1"/>
    <xf numFmtId="167" fontId="0" fillId="11" borderId="0" xfId="1" applyNumberFormat="1" applyFont="1" applyFill="1" applyBorder="1"/>
    <xf numFmtId="167" fontId="0" fillId="0" borderId="7" xfId="1" applyNumberFormat="1" applyFont="1" applyBorder="1"/>
    <xf numFmtId="167" fontId="12" fillId="10" borderId="7" xfId="1" applyNumberFormat="1" applyFont="1" applyFill="1" applyBorder="1" applyAlignment="1" applyProtection="1">
      <alignment horizontal="center" vertical="center"/>
    </xf>
    <xf numFmtId="167" fontId="11" fillId="10" borderId="7" xfId="1" applyNumberFormat="1" applyFont="1" applyFill="1" applyBorder="1" applyAlignment="1" applyProtection="1">
      <alignment horizontal="center" vertical="center"/>
    </xf>
    <xf numFmtId="164" fontId="0" fillId="0" borderId="8" xfId="1" applyFont="1" applyFill="1" applyBorder="1"/>
    <xf numFmtId="167" fontId="9" fillId="0" borderId="11" xfId="1" applyNumberFormat="1" applyFont="1" applyBorder="1"/>
    <xf numFmtId="167" fontId="7" fillId="7" borderId="7" xfId="83" applyNumberFormat="1" applyBorder="1"/>
    <xf numFmtId="43" fontId="0" fillId="0" borderId="5" xfId="1" applyNumberFormat="1" applyFont="1" applyFill="1" applyBorder="1"/>
    <xf numFmtId="43" fontId="0" fillId="0" borderId="0" xfId="1" applyNumberFormat="1" applyFont="1" applyBorder="1"/>
    <xf numFmtId="169" fontId="13" fillId="0" borderId="0" xfId="85" applyNumberFormat="1" applyFont="1" applyFill="1"/>
    <xf numFmtId="167" fontId="7" fillId="7" borderId="7" xfId="1" applyNumberFormat="1" applyFont="1" applyFill="1" applyBorder="1"/>
    <xf numFmtId="0" fontId="13" fillId="2" borderId="0" xfId="0" applyFont="1" applyFill="1" applyAlignment="1">
      <alignment horizontal="center"/>
    </xf>
    <xf numFmtId="43" fontId="0" fillId="2" borderId="5" xfId="1" applyNumberFormat="1" applyFont="1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5" fillId="8" borderId="0" xfId="84" applyFont="1" applyAlignment="1">
      <alignment horizontal="center" vertical="center"/>
    </xf>
    <xf numFmtId="0" fontId="15" fillId="12" borderId="0" xfId="84" applyFont="1" applyFill="1" applyAlignment="1">
      <alignment horizontal="center" vertical="center"/>
    </xf>
    <xf numFmtId="0" fontId="15" fillId="4" borderId="0" xfId="84" applyFont="1" applyFill="1" applyAlignment="1">
      <alignment horizontal="center" vertical="center"/>
    </xf>
    <xf numFmtId="0" fontId="15" fillId="13" borderId="0" xfId="84" applyFont="1" applyFill="1" applyAlignment="1">
      <alignment horizontal="center" vertical="center"/>
    </xf>
    <xf numFmtId="0" fontId="15" fillId="3" borderId="0" xfId="84" applyFont="1" applyFill="1" applyAlignment="1">
      <alignment horizontal="center" vertical="center"/>
    </xf>
    <xf numFmtId="0" fontId="15" fillId="6" borderId="0" xfId="82" applyFont="1" applyAlignment="1">
      <alignment horizontal="center" vertical="center"/>
    </xf>
    <xf numFmtId="0" fontId="15" fillId="7" borderId="0" xfId="83" applyFont="1" applyAlignment="1">
      <alignment horizontal="center" vertical="center"/>
    </xf>
    <xf numFmtId="170" fontId="0" fillId="0" borderId="0" xfId="0" applyNumberFormat="1"/>
    <xf numFmtId="43" fontId="0" fillId="0" borderId="0" xfId="0" applyNumberFormat="1"/>
    <xf numFmtId="171" fontId="0" fillId="0" borderId="0" xfId="0" applyNumberFormat="1"/>
    <xf numFmtId="0" fontId="0" fillId="0" borderId="0" xfId="0" applyAlignment="1">
      <alignment horizontal="center"/>
    </xf>
    <xf numFmtId="0" fontId="0" fillId="14" borderId="15" xfId="87" applyFont="1" applyAlignment="1">
      <alignment horizontal="center"/>
    </xf>
    <xf numFmtId="170" fontId="16" fillId="0" borderId="0" xfId="0" applyNumberFormat="1" applyFont="1"/>
    <xf numFmtId="2" fontId="9" fillId="3" borderId="12" xfId="0" applyNumberFormat="1" applyFont="1" applyFill="1" applyBorder="1" applyAlignment="1">
      <alignment horizontal="center" vertical="center"/>
    </xf>
    <xf numFmtId="2" fontId="16" fillId="0" borderId="0" xfId="1" applyNumberFormat="1" applyFont="1"/>
    <xf numFmtId="2" fontId="17" fillId="0" borderId="0" xfId="1" applyNumberFormat="1" applyFont="1"/>
    <xf numFmtId="2" fontId="18" fillId="0" borderId="0" xfId="1" applyNumberFormat="1" applyFont="1"/>
    <xf numFmtId="2" fontId="9" fillId="3" borderId="13" xfId="0" applyNumberFormat="1" applyFont="1" applyFill="1" applyBorder="1" applyAlignment="1">
      <alignment horizontal="center" vertical="center"/>
    </xf>
    <xf numFmtId="2" fontId="9" fillId="5" borderId="13" xfId="0" applyNumberFormat="1" applyFont="1" applyFill="1" applyBorder="1" applyAlignment="1">
      <alignment horizontal="center" vertical="center"/>
    </xf>
    <xf numFmtId="171" fontId="0" fillId="0" borderId="0" xfId="1" applyNumberFormat="1" applyFont="1"/>
    <xf numFmtId="2" fontId="9" fillId="9" borderId="13" xfId="0" applyNumberFormat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center" vertical="center"/>
    </xf>
    <xf numFmtId="2" fontId="9" fillId="11" borderId="13" xfId="0" applyNumberFormat="1" applyFont="1" applyFill="1" applyBorder="1" applyAlignment="1">
      <alignment horizontal="center" vertical="center"/>
    </xf>
    <xf numFmtId="2" fontId="9" fillId="15" borderId="13" xfId="0" applyNumberFormat="1" applyFont="1" applyFill="1" applyBorder="1" applyAlignment="1">
      <alignment horizontal="center" vertical="center"/>
    </xf>
    <xf numFmtId="2" fontId="9" fillId="12" borderId="13" xfId="0" applyNumberFormat="1" applyFont="1" applyFill="1" applyBorder="1" applyAlignment="1">
      <alignment horizontal="center" vertical="center"/>
    </xf>
    <xf numFmtId="2" fontId="9" fillId="16" borderId="13" xfId="0" applyNumberFormat="1" applyFont="1" applyFill="1" applyBorder="1" applyAlignment="1">
      <alignment horizontal="center" vertical="center"/>
    </xf>
    <xf numFmtId="171" fontId="0" fillId="2" borderId="0" xfId="1" applyNumberFormat="1" applyFont="1" applyFill="1"/>
    <xf numFmtId="2" fontId="9" fillId="16" borderId="14" xfId="0" applyNumberFormat="1" applyFont="1" applyFill="1" applyBorder="1" applyAlignment="1">
      <alignment horizontal="center" vertical="center"/>
    </xf>
    <xf numFmtId="2" fontId="9" fillId="16" borderId="0" xfId="0" applyNumberFormat="1" applyFont="1" applyFill="1" applyBorder="1" applyAlignment="1">
      <alignment horizontal="center" vertical="center"/>
    </xf>
    <xf numFmtId="164" fontId="6" fillId="6" borderId="0" xfId="1" applyFont="1" applyFill="1" applyAlignment="1">
      <alignment horizontal="center" vertical="center"/>
    </xf>
  </cellXfs>
  <cellStyles count="88">
    <cellStyle name="Bad" xfId="83" builtinId="27"/>
    <cellStyle name="Comma" xfId="1" builtinId="3"/>
    <cellStyle name="Comma 3" xfId="85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Good" xfId="82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Neutral" xfId="84" builtinId="28"/>
    <cellStyle name="Normal" xfId="0" builtinId="0"/>
    <cellStyle name="Normal 2" xfId="86"/>
    <cellStyle name="Note" xfId="87" builtinId="1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topLeftCell="I16" zoomScale="150" zoomScaleNormal="150" zoomScalePageLayoutView="150" workbookViewId="0">
      <selection activeCell="T77" sqref="A1:T77"/>
    </sheetView>
  </sheetViews>
  <sheetFormatPr defaultColWidth="11.19921875" defaultRowHeight="15.6"/>
  <cols>
    <col min="5" max="5" width="7.19921875" customWidth="1"/>
    <col min="10" max="10" width="6.796875" customWidth="1"/>
    <col min="15" max="15" width="9.796875" customWidth="1"/>
  </cols>
  <sheetData>
    <row r="1" spans="1:21">
      <c r="A1" s="95" t="s">
        <v>4</v>
      </c>
      <c r="B1" s="96"/>
      <c r="C1" s="96"/>
      <c r="D1" s="96"/>
      <c r="E1" s="1"/>
      <c r="F1" s="97" t="s">
        <v>5</v>
      </c>
      <c r="G1" s="97"/>
      <c r="H1" s="97"/>
      <c r="I1" s="97"/>
      <c r="J1" s="1"/>
      <c r="K1" s="98" t="s">
        <v>6</v>
      </c>
      <c r="L1" s="98"/>
      <c r="M1" s="98"/>
      <c r="N1" s="98"/>
      <c r="O1" s="1"/>
      <c r="P1" s="1" t="s">
        <v>0</v>
      </c>
      <c r="Q1" s="1" t="s">
        <v>0</v>
      </c>
      <c r="R1" s="1"/>
      <c r="S1" s="1"/>
      <c r="T1" s="1"/>
      <c r="U1" s="2"/>
    </row>
    <row r="2" spans="1:2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1</v>
      </c>
      <c r="Q2" s="4" t="s">
        <v>2</v>
      </c>
      <c r="R2" s="4"/>
      <c r="S2" s="4"/>
      <c r="T2" s="4"/>
      <c r="U2" s="5"/>
    </row>
    <row r="3" spans="1:21">
      <c r="A3" s="3">
        <v>51.57</v>
      </c>
      <c r="B3" s="4">
        <v>67.040000000000006</v>
      </c>
      <c r="C3" s="4">
        <v>57.08</v>
      </c>
      <c r="D3" s="4">
        <v>39.729999999999997</v>
      </c>
      <c r="E3" s="4"/>
      <c r="F3" s="4">
        <v>62.99</v>
      </c>
      <c r="G3" s="4">
        <v>91.15</v>
      </c>
      <c r="H3" s="4">
        <v>29.57</v>
      </c>
      <c r="I3" s="4">
        <v>26.72</v>
      </c>
      <c r="J3" s="4"/>
      <c r="K3" s="4">
        <v>62.84</v>
      </c>
      <c r="L3" s="4">
        <v>129.93</v>
      </c>
      <c r="M3" s="4">
        <v>68.98</v>
      </c>
      <c r="N3" s="4">
        <v>55.02</v>
      </c>
      <c r="O3" s="4"/>
      <c r="P3" s="6">
        <f t="shared" ref="P3:P5" si="0">TTEST(A3:D3,F3:I3,2,2)</f>
        <v>0.94143604559715821</v>
      </c>
      <c r="Q3" s="6">
        <f t="shared" ref="Q3:Q5" si="1">TTEST(A3:D3,K3:N3,2,2)</f>
        <v>0.21047016206020147</v>
      </c>
      <c r="R3" s="7">
        <f>AVERAGE(A3:D3)</f>
        <v>53.854999999999997</v>
      </c>
      <c r="S3" s="7">
        <f>AVERAGE(F3:I3)</f>
        <v>52.607500000000002</v>
      </c>
      <c r="T3" s="7">
        <f>AVERAGE(K3:N3)</f>
        <v>79.192499999999995</v>
      </c>
      <c r="U3" s="5"/>
    </row>
    <row r="4" spans="1:21">
      <c r="A4" s="3">
        <v>196.54</v>
      </c>
      <c r="B4" s="4">
        <v>321.04000000000002</v>
      </c>
      <c r="C4" s="4">
        <v>198.99</v>
      </c>
      <c r="D4" s="4">
        <v>192.87</v>
      </c>
      <c r="E4" s="8">
        <f>TTEST($A$3:$D$3,A4:D4,2,1)</f>
        <v>7.5872825763850706E-3</v>
      </c>
      <c r="F4" s="4">
        <v>184.84</v>
      </c>
      <c r="G4" s="4">
        <v>298.23</v>
      </c>
      <c r="H4" s="4">
        <v>102.73</v>
      </c>
      <c r="I4" s="4">
        <v>122.88</v>
      </c>
      <c r="J4" s="8">
        <f>TTEST($F$3:$I$3,F4:I4,2,1)</f>
        <v>2.3739994358617327E-2</v>
      </c>
      <c r="K4" s="4">
        <v>286.5</v>
      </c>
      <c r="L4" s="4">
        <v>406.71</v>
      </c>
      <c r="M4" s="4">
        <v>181.37</v>
      </c>
      <c r="N4" s="4">
        <v>237.8</v>
      </c>
      <c r="O4" s="8">
        <f>TTEST($K$3:$N$3,K4:N4,2,1)</f>
        <v>1.0513724707892951E-2</v>
      </c>
      <c r="P4" s="8">
        <f t="shared" si="0"/>
        <v>0.38808634956034566</v>
      </c>
      <c r="Q4" s="8">
        <f t="shared" si="1"/>
        <v>0.40951494065382005</v>
      </c>
      <c r="R4" s="7">
        <f t="shared" ref="R4:R10" si="2">AVERAGE(A4:D4)</f>
        <v>227.36</v>
      </c>
      <c r="S4" s="7">
        <f t="shared" ref="S4:S10" si="3">AVERAGE(F4:I4)</f>
        <v>177.17000000000002</v>
      </c>
      <c r="T4" s="7">
        <f t="shared" ref="T4:T10" si="4">AVERAGE(K4:N4)</f>
        <v>278.09500000000003</v>
      </c>
      <c r="U4" s="5"/>
    </row>
    <row r="5" spans="1:21">
      <c r="A5" s="3">
        <v>98.57</v>
      </c>
      <c r="B5" s="4">
        <v>118.14</v>
      </c>
      <c r="C5" s="4">
        <v>114.18</v>
      </c>
      <c r="D5" s="4">
        <v>38.72</v>
      </c>
      <c r="E5" s="8">
        <f t="shared" ref="E5:E10" si="5">TTEST($A$3:$D$3,A5:D5,2,1)</f>
        <v>6.3120694763404081E-2</v>
      </c>
      <c r="F5" s="4">
        <v>88.08</v>
      </c>
      <c r="G5" s="4">
        <v>111.85</v>
      </c>
      <c r="H5" s="4">
        <v>46.97</v>
      </c>
      <c r="I5" s="4">
        <v>33.020000000000003</v>
      </c>
      <c r="J5" s="8">
        <f t="shared" ref="J5:J10" si="6">TTEST($F$3:$I$3,F5:I5,2,1)</f>
        <v>2.2726156893990886E-2</v>
      </c>
      <c r="K5" s="4">
        <v>152.71</v>
      </c>
      <c r="L5" s="4">
        <v>158.63</v>
      </c>
      <c r="M5" s="4">
        <v>86.05</v>
      </c>
      <c r="N5" s="4">
        <v>102.91</v>
      </c>
      <c r="O5" s="8">
        <f t="shared" ref="O5:O10" si="7">TTEST($K$3:$N$3,K5:N5,2,1)</f>
        <v>6.3985206424412744E-2</v>
      </c>
      <c r="P5" s="8">
        <f t="shared" si="0"/>
        <v>0.41943742785114352</v>
      </c>
      <c r="Q5" s="8">
        <f t="shared" si="1"/>
        <v>0.2515967708864475</v>
      </c>
      <c r="R5" s="7">
        <f t="shared" si="2"/>
        <v>92.402500000000003</v>
      </c>
      <c r="S5" s="7">
        <f t="shared" si="3"/>
        <v>69.98</v>
      </c>
      <c r="T5" s="7">
        <f t="shared" si="4"/>
        <v>125.07500000000002</v>
      </c>
      <c r="U5" s="5"/>
    </row>
    <row r="6" spans="1:21">
      <c r="A6" s="3">
        <v>152</v>
      </c>
      <c r="B6" s="4">
        <v>210</v>
      </c>
      <c r="C6" s="4">
        <v>231</v>
      </c>
      <c r="D6" s="4">
        <v>104</v>
      </c>
      <c r="E6" s="8">
        <f t="shared" si="5"/>
        <v>1.5286819925778374E-2</v>
      </c>
      <c r="F6" s="4">
        <v>122</v>
      </c>
      <c r="G6" s="4">
        <v>175</v>
      </c>
      <c r="H6" s="4">
        <v>50</v>
      </c>
      <c r="I6" s="4">
        <v>49</v>
      </c>
      <c r="J6" s="8">
        <f t="shared" si="6"/>
        <v>5.6421183372729493E-2</v>
      </c>
      <c r="K6" s="4">
        <v>191</v>
      </c>
      <c r="L6" s="4">
        <v>304</v>
      </c>
      <c r="M6" s="4">
        <v>115</v>
      </c>
      <c r="N6" s="4">
        <v>139</v>
      </c>
      <c r="O6" s="8">
        <f t="shared" si="7"/>
        <v>2.9827957609524964E-2</v>
      </c>
      <c r="P6" s="8">
        <f>TTEST(A6:D6,F6:I6,2,2)</f>
        <v>0.12312743942030521</v>
      </c>
      <c r="Q6" s="8">
        <f>TTEST(A6:D6,K6:N6,2,2)</f>
        <v>0.80703794291076014</v>
      </c>
      <c r="R6" s="7">
        <f t="shared" si="2"/>
        <v>174.25</v>
      </c>
      <c r="S6" s="7">
        <f t="shared" si="3"/>
        <v>99</v>
      </c>
      <c r="T6" s="7">
        <f t="shared" si="4"/>
        <v>187.25</v>
      </c>
      <c r="U6" s="5"/>
    </row>
    <row r="7" spans="1:21">
      <c r="A7" s="3">
        <v>81</v>
      </c>
      <c r="B7" s="4">
        <v>140</v>
      </c>
      <c r="C7" s="4">
        <v>109</v>
      </c>
      <c r="D7" s="4">
        <v>76</v>
      </c>
      <c r="E7" s="8">
        <f t="shared" si="5"/>
        <v>1.5988801306106248E-2</v>
      </c>
      <c r="F7" s="4">
        <v>79</v>
      </c>
      <c r="G7" s="4">
        <v>113</v>
      </c>
      <c r="H7" s="4">
        <v>51</v>
      </c>
      <c r="I7" s="4">
        <v>37</v>
      </c>
      <c r="J7" s="8">
        <f t="shared" si="6"/>
        <v>7.7329433140583114E-3</v>
      </c>
      <c r="K7" s="4">
        <v>119</v>
      </c>
      <c r="L7" s="4">
        <v>124</v>
      </c>
      <c r="M7" s="4">
        <v>71</v>
      </c>
      <c r="N7" s="4">
        <v>66</v>
      </c>
      <c r="O7" s="8">
        <f t="shared" si="7"/>
        <v>0.33767745287659989</v>
      </c>
      <c r="P7" s="8">
        <f t="shared" ref="P7:P10" si="8">TTEST(A7:D7,F7:I7,2,2)</f>
        <v>0.20820823784216744</v>
      </c>
      <c r="Q7" s="8">
        <f t="shared" ref="Q7:Q10" si="9">TTEST(A7:D7,K7:N7,2,2)</f>
        <v>0.77052416873103247</v>
      </c>
      <c r="R7" s="7">
        <f t="shared" si="2"/>
        <v>101.5</v>
      </c>
      <c r="S7" s="7">
        <f t="shared" si="3"/>
        <v>70</v>
      </c>
      <c r="T7" s="7">
        <f t="shared" si="4"/>
        <v>95</v>
      </c>
      <c r="U7" s="5"/>
    </row>
    <row r="8" spans="1:21">
      <c r="A8" s="3">
        <v>228</v>
      </c>
      <c r="B8" s="4">
        <v>252</v>
      </c>
      <c r="C8" s="4">
        <v>357</v>
      </c>
      <c r="D8" s="4">
        <v>252</v>
      </c>
      <c r="E8" s="8">
        <f t="shared" si="5"/>
        <v>4.490808269133899E-3</v>
      </c>
      <c r="F8" s="4">
        <v>198</v>
      </c>
      <c r="G8" s="4">
        <v>258</v>
      </c>
      <c r="H8" s="4">
        <v>70</v>
      </c>
      <c r="I8" s="4">
        <v>91</v>
      </c>
      <c r="J8" s="8">
        <f t="shared" si="6"/>
        <v>4.1393287072206818E-2</v>
      </c>
      <c r="K8" s="4">
        <v>264</v>
      </c>
      <c r="L8" s="4">
        <v>301</v>
      </c>
      <c r="M8" s="4">
        <v>192</v>
      </c>
      <c r="N8" s="4">
        <v>173</v>
      </c>
      <c r="O8" s="8">
        <f t="shared" si="7"/>
        <v>4.571436944789016E-3</v>
      </c>
      <c r="P8" s="8">
        <f t="shared" si="8"/>
        <v>6.7689131690514312E-2</v>
      </c>
      <c r="Q8" s="8">
        <f t="shared" si="9"/>
        <v>0.37683976746824166</v>
      </c>
      <c r="R8" s="7">
        <f t="shared" si="2"/>
        <v>272.25</v>
      </c>
      <c r="S8" s="7">
        <f t="shared" si="3"/>
        <v>154.25</v>
      </c>
      <c r="T8" s="7">
        <f t="shared" si="4"/>
        <v>232.5</v>
      </c>
      <c r="U8" s="5"/>
    </row>
    <row r="9" spans="1:21">
      <c r="A9" s="3">
        <v>237</v>
      </c>
      <c r="B9" s="4">
        <v>321</v>
      </c>
      <c r="C9" s="4">
        <v>388</v>
      </c>
      <c r="D9" s="4">
        <v>191</v>
      </c>
      <c r="E9" s="8">
        <f t="shared" si="5"/>
        <v>1.0205013847802419E-2</v>
      </c>
      <c r="F9" s="4">
        <v>265</v>
      </c>
      <c r="G9" s="4">
        <v>271</v>
      </c>
      <c r="H9" s="4">
        <v>94</v>
      </c>
      <c r="I9" s="4">
        <v>133</v>
      </c>
      <c r="J9" s="8">
        <f t="shared" si="6"/>
        <v>2.2847717627873777E-2</v>
      </c>
      <c r="K9" s="4">
        <v>251</v>
      </c>
      <c r="L9" s="4">
        <v>384</v>
      </c>
      <c r="M9" s="4">
        <v>194</v>
      </c>
      <c r="N9" s="4">
        <v>220</v>
      </c>
      <c r="O9" s="8">
        <f t="shared" si="7"/>
        <v>6.5753667213961763E-3</v>
      </c>
      <c r="P9" s="8">
        <f t="shared" si="8"/>
        <v>0.18856049870530395</v>
      </c>
      <c r="Q9" s="8">
        <f t="shared" si="9"/>
        <v>0.73009104766515165</v>
      </c>
      <c r="R9" s="7">
        <f t="shared" si="2"/>
        <v>284.25</v>
      </c>
      <c r="S9" s="7">
        <f t="shared" si="3"/>
        <v>190.75</v>
      </c>
      <c r="T9" s="7">
        <f t="shared" si="4"/>
        <v>262.25</v>
      </c>
      <c r="U9" s="5"/>
    </row>
    <row r="10" spans="1:21" ht="16.2" thickBot="1">
      <c r="A10" s="3">
        <v>389</v>
      </c>
      <c r="B10" s="4">
        <v>700</v>
      </c>
      <c r="C10" s="4">
        <v>467</v>
      </c>
      <c r="D10" s="4">
        <v>410</v>
      </c>
      <c r="E10" s="8">
        <f t="shared" si="5"/>
        <v>7.2211527098483526E-3</v>
      </c>
      <c r="F10" s="4">
        <v>504</v>
      </c>
      <c r="G10" s="4">
        <v>480</v>
      </c>
      <c r="H10" s="4">
        <v>189</v>
      </c>
      <c r="I10" s="4">
        <v>163</v>
      </c>
      <c r="J10" s="8">
        <f t="shared" si="6"/>
        <v>3.6533305176962662E-2</v>
      </c>
      <c r="K10" s="4">
        <v>438</v>
      </c>
      <c r="L10" s="4">
        <v>591</v>
      </c>
      <c r="M10" s="4">
        <v>366</v>
      </c>
      <c r="N10" s="4">
        <v>518</v>
      </c>
      <c r="O10" s="8">
        <f t="shared" si="7"/>
        <v>2.0966127852246295E-3</v>
      </c>
      <c r="P10" s="8">
        <f t="shared" si="8"/>
        <v>0.22367132183092825</v>
      </c>
      <c r="Q10" s="8">
        <f t="shared" si="9"/>
        <v>0.88324444334287933</v>
      </c>
      <c r="R10" s="7">
        <f t="shared" si="2"/>
        <v>491.5</v>
      </c>
      <c r="S10" s="7">
        <f t="shared" si="3"/>
        <v>334</v>
      </c>
      <c r="T10" s="7">
        <f t="shared" si="4"/>
        <v>478.25</v>
      </c>
      <c r="U10" s="5"/>
    </row>
    <row r="11" spans="1:21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8" t="s">
        <v>16</v>
      </c>
      <c r="Q11" s="18" t="s">
        <v>16</v>
      </c>
      <c r="R11" s="4"/>
      <c r="S11" s="4"/>
      <c r="T11" s="4"/>
      <c r="U11" s="5"/>
    </row>
    <row r="12" spans="1:21">
      <c r="A12" s="9">
        <f t="shared" ref="A12:A14" si="10">A3/51.57</f>
        <v>1</v>
      </c>
      <c r="B12" s="8">
        <f t="shared" ref="B12:B14" si="11">B3/67.04</f>
        <v>1</v>
      </c>
      <c r="C12" s="8">
        <f t="shared" ref="C12:C14" si="12">C3/57.08</f>
        <v>1</v>
      </c>
      <c r="D12" s="8">
        <f t="shared" ref="D12:D14" si="13">D3/39.73</f>
        <v>1</v>
      </c>
      <c r="E12" s="4"/>
      <c r="F12" s="8">
        <f t="shared" ref="F12:F14" si="14">F3/51.57</f>
        <v>1.2214465774675198</v>
      </c>
      <c r="G12" s="8">
        <f t="shared" ref="G12:G14" si="15">G3/67.04</f>
        <v>1.3596360381861574</v>
      </c>
      <c r="H12" s="8">
        <f t="shared" ref="H12:H14" si="16">H3/57.08</f>
        <v>0.51804484933426775</v>
      </c>
      <c r="I12" s="8">
        <f t="shared" ref="I12:I14" si="17">I3/39.73</f>
        <v>0.67253964258746546</v>
      </c>
      <c r="J12" s="4"/>
      <c r="K12" s="8">
        <f t="shared" ref="K12:K14" si="18">K3/51.57</f>
        <v>1.2185379096373861</v>
      </c>
      <c r="L12" s="8">
        <f t="shared" ref="L12:L14" si="19">L3/67.04</f>
        <v>1.9380966587112172</v>
      </c>
      <c r="M12" s="8">
        <f t="shared" ref="M12:M14" si="20">M3/57.08</f>
        <v>1.2084793272599861</v>
      </c>
      <c r="N12" s="8">
        <f t="shared" ref="N12:N14" si="21">N3/39.73</f>
        <v>1.3848477221243394</v>
      </c>
      <c r="O12" s="4"/>
      <c r="P12" s="8">
        <f t="shared" ref="P12:P14" si="22">TTEST(A12:D12,F12:I12,2,2)</f>
        <v>0.79012269644479938</v>
      </c>
      <c r="Q12" s="10">
        <f t="shared" ref="Q12:Q14" si="23">TTEST(A12:D12,K12:N12,2,2)</f>
        <v>4.3607026225342606E-2</v>
      </c>
      <c r="R12" s="7">
        <f>AVERAGE(A12:D12)</f>
        <v>1</v>
      </c>
      <c r="S12" s="7">
        <f>AVERAGE(F12:I12)</f>
        <v>0.94291677689385267</v>
      </c>
      <c r="T12" s="7">
        <f>AVERAGE(K12:N12)</f>
        <v>1.4374904044332322</v>
      </c>
      <c r="U12" s="5"/>
    </row>
    <row r="13" spans="1:21">
      <c r="A13" s="9">
        <f t="shared" si="10"/>
        <v>3.8111305022299784</v>
      </c>
      <c r="B13" s="8">
        <f t="shared" si="11"/>
        <v>4.7887828162291166</v>
      </c>
      <c r="C13" s="8">
        <f t="shared" si="12"/>
        <v>3.4861597757533289</v>
      </c>
      <c r="D13" s="8">
        <f t="shared" si="13"/>
        <v>4.8545179964762148</v>
      </c>
      <c r="E13" s="4"/>
      <c r="F13" s="8">
        <f t="shared" si="14"/>
        <v>3.5842544114795425</v>
      </c>
      <c r="G13" s="8">
        <f t="shared" si="15"/>
        <v>4.4485381861575179</v>
      </c>
      <c r="H13" s="8">
        <f t="shared" si="16"/>
        <v>1.7997547302032237</v>
      </c>
      <c r="I13" s="8">
        <f t="shared" si="17"/>
        <v>3.0928769192046315</v>
      </c>
      <c r="J13" s="4"/>
      <c r="K13" s="8">
        <f t="shared" si="18"/>
        <v>5.5555555555555554</v>
      </c>
      <c r="L13" s="8">
        <f t="shared" si="19"/>
        <v>6.0666766109785195</v>
      </c>
      <c r="M13" s="8">
        <f t="shared" si="20"/>
        <v>3.1774702172389628</v>
      </c>
      <c r="N13" s="8">
        <f t="shared" si="21"/>
        <v>5.9854014598540157</v>
      </c>
      <c r="O13" s="4"/>
      <c r="P13" s="8">
        <f t="shared" si="22"/>
        <v>0.17475210741284072</v>
      </c>
      <c r="Q13" s="8">
        <f t="shared" si="23"/>
        <v>0.2554741840789489</v>
      </c>
      <c r="R13" s="7">
        <f t="shared" ref="R13:R19" si="24">AVERAGE(A13:D13)</f>
        <v>4.2351477726721596</v>
      </c>
      <c r="S13" s="7">
        <f t="shared" ref="S13:S19" si="25">AVERAGE(F13:I13)</f>
        <v>3.2313560617612289</v>
      </c>
      <c r="T13" s="7">
        <f t="shared" ref="T13:T19" si="26">AVERAGE(K13:N13)</f>
        <v>5.1962759609067639</v>
      </c>
      <c r="U13" s="5"/>
    </row>
    <row r="14" spans="1:21">
      <c r="A14" s="9">
        <f t="shared" si="10"/>
        <v>1.9113825867752567</v>
      </c>
      <c r="B14" s="8">
        <f t="shared" si="11"/>
        <v>1.7622315035799521</v>
      </c>
      <c r="C14" s="8">
        <f t="shared" si="12"/>
        <v>2.0003503854239666</v>
      </c>
      <c r="D14" s="8">
        <f t="shared" si="13"/>
        <v>0.97457840422854269</v>
      </c>
      <c r="E14" s="4"/>
      <c r="F14" s="8">
        <f t="shared" si="14"/>
        <v>1.7079697498545665</v>
      </c>
      <c r="G14" s="8">
        <f t="shared" si="15"/>
        <v>1.6684069212410499</v>
      </c>
      <c r="H14" s="8">
        <f t="shared" si="16"/>
        <v>0.82288016818500354</v>
      </c>
      <c r="I14" s="8">
        <f t="shared" si="17"/>
        <v>0.83110999244903105</v>
      </c>
      <c r="J14" s="4"/>
      <c r="K14" s="8">
        <f t="shared" si="18"/>
        <v>2.9612177622648828</v>
      </c>
      <c r="L14" s="8">
        <f t="shared" si="19"/>
        <v>2.366199284009546</v>
      </c>
      <c r="M14" s="8">
        <f t="shared" si="20"/>
        <v>1.5075332866152769</v>
      </c>
      <c r="N14" s="8">
        <f t="shared" si="21"/>
        <v>2.5902340800402719</v>
      </c>
      <c r="O14" s="4"/>
      <c r="P14" s="8">
        <f t="shared" si="22"/>
        <v>0.28131680846933893</v>
      </c>
      <c r="Q14" s="8">
        <f t="shared" si="23"/>
        <v>0.12329303083855365</v>
      </c>
      <c r="R14" s="7">
        <f t="shared" si="24"/>
        <v>1.6621357200019296</v>
      </c>
      <c r="S14" s="7">
        <f t="shared" si="25"/>
        <v>1.2575917079324128</v>
      </c>
      <c r="T14" s="7">
        <f t="shared" si="26"/>
        <v>2.3562961032324941</v>
      </c>
      <c r="U14" s="5"/>
    </row>
    <row r="15" spans="1:21">
      <c r="A15" s="9">
        <f>A6/51.57</f>
        <v>2.9474500678689162</v>
      </c>
      <c r="B15" s="8">
        <f>B6/67.04</f>
        <v>3.1324582338902145</v>
      </c>
      <c r="C15" s="8">
        <f>C6/57.08</f>
        <v>4.0469516468114923</v>
      </c>
      <c r="D15" s="8">
        <f>D6/39.73</f>
        <v>2.6176692675560034</v>
      </c>
      <c r="E15" s="8"/>
      <c r="F15" s="8">
        <f>F6/51.57</f>
        <v>2.3657165018421562</v>
      </c>
      <c r="G15" s="8">
        <f>G6/67.04</f>
        <v>2.6103818615751786</v>
      </c>
      <c r="H15" s="8">
        <f>H6/57.08</f>
        <v>0.87596355991590757</v>
      </c>
      <c r="I15" s="8">
        <f>I6/39.73</f>
        <v>1.2333249433677322</v>
      </c>
      <c r="J15" s="8" t="s">
        <v>3</v>
      </c>
      <c r="K15" s="8">
        <f>K6/51.57</f>
        <v>3.7037037037037037</v>
      </c>
      <c r="L15" s="8">
        <f>L6/67.04</f>
        <v>4.5346062052505962</v>
      </c>
      <c r="M15" s="8">
        <f>M6/57.08</f>
        <v>2.0147161878065871</v>
      </c>
      <c r="N15" s="8">
        <f>N6/39.73</f>
        <v>3.4986156556758119</v>
      </c>
      <c r="O15" s="8" t="s">
        <v>3</v>
      </c>
      <c r="P15" s="10">
        <f>TTEST(A15:D15,F15:I15,2,2)</f>
        <v>3.5142239792162619E-2</v>
      </c>
      <c r="Q15" s="8">
        <f>TTEST(A15:D15,K15:N15,2,2)</f>
        <v>0.69288578983360627</v>
      </c>
      <c r="R15" s="7">
        <f t="shared" si="24"/>
        <v>3.1861323040316565</v>
      </c>
      <c r="S15" s="7">
        <f t="shared" si="25"/>
        <v>1.7713467166752437</v>
      </c>
      <c r="T15" s="7">
        <f t="shared" si="26"/>
        <v>3.4379104381091747</v>
      </c>
      <c r="U15" s="5"/>
    </row>
    <row r="16" spans="1:21">
      <c r="A16" s="9">
        <f t="shared" ref="A16:A19" si="27">A7/51.57</f>
        <v>1.5706806282722514</v>
      </c>
      <c r="B16" s="8">
        <f t="shared" ref="B16:B19" si="28">B7/67.04</f>
        <v>2.0883054892601431</v>
      </c>
      <c r="C16" s="8">
        <f t="shared" ref="C16:C19" si="29">C7/57.08</f>
        <v>1.9096005606166784</v>
      </c>
      <c r="D16" s="8">
        <f t="shared" ref="D16:D19" si="30">D7/39.73</f>
        <v>1.9129121570601562</v>
      </c>
      <c r="E16" s="4"/>
      <c r="F16" s="8">
        <f t="shared" ref="F16:F19" si="31">F7/51.57</f>
        <v>1.5318983905371339</v>
      </c>
      <c r="G16" s="8">
        <f t="shared" ref="G16:G19" si="32">G7/67.04</f>
        <v>1.685560859188544</v>
      </c>
      <c r="H16" s="8">
        <f t="shared" ref="H16:H19" si="33">H7/57.08</f>
        <v>0.89348283111422566</v>
      </c>
      <c r="I16" s="8">
        <f t="shared" ref="I16:I19" si="34">I7/39.73</f>
        <v>0.931286181726655</v>
      </c>
      <c r="J16" s="4"/>
      <c r="K16" s="8">
        <f t="shared" ref="K16:K19" si="35">K7/51.57</f>
        <v>2.3075431452394803</v>
      </c>
      <c r="L16" s="8">
        <f t="shared" ref="L16:L19" si="36">L7/67.04</f>
        <v>1.8496420047732696</v>
      </c>
      <c r="M16" s="8">
        <f t="shared" ref="M16:M19" si="37">M7/57.08</f>
        <v>1.2438682550805886</v>
      </c>
      <c r="N16" s="8">
        <f t="shared" ref="N16:N19" si="38">N7/39.73</f>
        <v>1.6612131890259252</v>
      </c>
      <c r="O16" s="4"/>
      <c r="P16" s="10">
        <f t="shared" ref="P16:P19" si="39">TTEST(A16:D16,F16:I16,2,2)</f>
        <v>3.8305798280531045E-2</v>
      </c>
      <c r="Q16" s="8">
        <f t="shared" ref="Q16:Q19" si="40">TTEST(A16:D16,K16:N16,2,2)</f>
        <v>0.68459475041267071</v>
      </c>
      <c r="R16" s="7">
        <f t="shared" si="24"/>
        <v>1.8703747088023073</v>
      </c>
      <c r="S16" s="7">
        <f t="shared" si="25"/>
        <v>1.2605570656416398</v>
      </c>
      <c r="T16" s="7">
        <f t="shared" si="26"/>
        <v>1.7655666485298158</v>
      </c>
      <c r="U16" s="5"/>
    </row>
    <row r="17" spans="1:21">
      <c r="A17" s="9">
        <f t="shared" si="27"/>
        <v>4.4211751018033745</v>
      </c>
      <c r="B17" s="8">
        <f t="shared" si="28"/>
        <v>3.7589498806682573</v>
      </c>
      <c r="C17" s="8">
        <f t="shared" si="29"/>
        <v>6.2543798177995793</v>
      </c>
      <c r="D17" s="8">
        <f t="shared" si="30"/>
        <v>6.342813994462623</v>
      </c>
      <c r="E17" s="4"/>
      <c r="F17" s="8">
        <f t="shared" si="31"/>
        <v>3.8394415357766145</v>
      </c>
      <c r="G17" s="8">
        <f t="shared" si="32"/>
        <v>3.8484486873508348</v>
      </c>
      <c r="H17" s="8">
        <f t="shared" si="33"/>
        <v>1.2263489838822705</v>
      </c>
      <c r="I17" s="8">
        <f t="shared" si="34"/>
        <v>2.290460609111503</v>
      </c>
      <c r="J17" s="4"/>
      <c r="K17" s="8">
        <f t="shared" si="35"/>
        <v>5.1192553810354857</v>
      </c>
      <c r="L17" s="8">
        <f t="shared" si="36"/>
        <v>4.4898568019093075</v>
      </c>
      <c r="M17" s="8">
        <f t="shared" si="37"/>
        <v>3.3637000700770847</v>
      </c>
      <c r="N17" s="8">
        <f t="shared" si="38"/>
        <v>4.3543921469921978</v>
      </c>
      <c r="O17" s="4"/>
      <c r="P17" s="10">
        <f t="shared" si="39"/>
        <v>3.9617504886713645E-2</v>
      </c>
      <c r="Q17" s="8">
        <f t="shared" si="40"/>
        <v>0.29172809687187062</v>
      </c>
      <c r="R17" s="7">
        <f t="shared" si="24"/>
        <v>5.1943296986834584</v>
      </c>
      <c r="S17" s="7">
        <f t="shared" si="25"/>
        <v>2.8011749540303059</v>
      </c>
      <c r="T17" s="7">
        <f t="shared" si="26"/>
        <v>4.3318011000035188</v>
      </c>
      <c r="U17" s="5"/>
    </row>
    <row r="18" spans="1:21">
      <c r="A18" s="9">
        <f t="shared" si="27"/>
        <v>4.5956951716114016</v>
      </c>
      <c r="B18" s="8">
        <f t="shared" si="28"/>
        <v>4.7881861575178997</v>
      </c>
      <c r="C18" s="8">
        <f t="shared" si="29"/>
        <v>6.7974772249474427</v>
      </c>
      <c r="D18" s="8">
        <f t="shared" si="30"/>
        <v>4.807450289453814</v>
      </c>
      <c r="E18" s="4"/>
      <c r="F18" s="8">
        <f t="shared" si="31"/>
        <v>5.1386464999030448</v>
      </c>
      <c r="G18" s="8">
        <f t="shared" si="32"/>
        <v>4.0423627684964201</v>
      </c>
      <c r="H18" s="8">
        <f t="shared" si="33"/>
        <v>1.6468114926419062</v>
      </c>
      <c r="I18" s="8">
        <f t="shared" si="34"/>
        <v>3.3475962748552734</v>
      </c>
      <c r="J18" s="4"/>
      <c r="K18" s="8">
        <f t="shared" si="35"/>
        <v>4.8671708357572232</v>
      </c>
      <c r="L18" s="8">
        <f t="shared" si="36"/>
        <v>5.7279236276849641</v>
      </c>
      <c r="M18" s="8">
        <f t="shared" si="37"/>
        <v>3.3987386124737213</v>
      </c>
      <c r="N18" s="8">
        <f t="shared" si="38"/>
        <v>5.5373772967530837</v>
      </c>
      <c r="O18" s="4"/>
      <c r="P18" s="8">
        <f t="shared" si="39"/>
        <v>0.10640946091622693</v>
      </c>
      <c r="Q18" s="8">
        <f t="shared" si="40"/>
        <v>0.64006411549569653</v>
      </c>
      <c r="R18" s="7">
        <f t="shared" si="24"/>
        <v>5.2472022108826399</v>
      </c>
      <c r="S18" s="7">
        <f t="shared" si="25"/>
        <v>3.5438542589741608</v>
      </c>
      <c r="T18" s="7">
        <f t="shared" si="26"/>
        <v>4.8828025931672485</v>
      </c>
      <c r="U18" s="5"/>
    </row>
    <row r="19" spans="1:21">
      <c r="A19" s="9">
        <f t="shared" si="27"/>
        <v>7.5431452394803182</v>
      </c>
      <c r="B19" s="8">
        <f t="shared" si="28"/>
        <v>10.441527446300714</v>
      </c>
      <c r="C19" s="8">
        <f t="shared" si="29"/>
        <v>8.181499649614576</v>
      </c>
      <c r="D19" s="8">
        <f t="shared" si="30"/>
        <v>10.319657689403474</v>
      </c>
      <c r="E19" s="4"/>
      <c r="F19" s="8">
        <f t="shared" si="31"/>
        <v>9.7731239092495645</v>
      </c>
      <c r="G19" s="8">
        <f t="shared" si="32"/>
        <v>7.1599045346062047</v>
      </c>
      <c r="H19" s="8">
        <f t="shared" si="33"/>
        <v>3.3111422564821305</v>
      </c>
      <c r="I19" s="8">
        <f t="shared" si="34"/>
        <v>4.102693178957967</v>
      </c>
      <c r="J19" s="4"/>
      <c r="K19" s="8">
        <f t="shared" si="35"/>
        <v>8.4933100639906929</v>
      </c>
      <c r="L19" s="8">
        <f t="shared" si="36"/>
        <v>8.815632458233889</v>
      </c>
      <c r="M19" s="8">
        <f t="shared" si="37"/>
        <v>6.412053258584443</v>
      </c>
      <c r="N19" s="8">
        <f t="shared" si="38"/>
        <v>13.03800654417317</v>
      </c>
      <c r="O19" s="4"/>
      <c r="P19" s="8">
        <f t="shared" si="39"/>
        <v>0.11669007817312836</v>
      </c>
      <c r="Q19" s="8">
        <f t="shared" si="40"/>
        <v>0.96678477913476879</v>
      </c>
      <c r="R19" s="7">
        <f t="shared" si="24"/>
        <v>9.1214575061997714</v>
      </c>
      <c r="S19" s="7">
        <f t="shared" si="25"/>
        <v>6.0867159698239668</v>
      </c>
      <c r="T19" s="7">
        <f t="shared" si="26"/>
        <v>9.1897505812455496</v>
      </c>
      <c r="U19" s="5"/>
    </row>
    <row r="20" spans="1:21" ht="16.2" thickBo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3"/>
    </row>
    <row r="21" spans="1:21">
      <c r="A21" s="95" t="s">
        <v>8</v>
      </c>
      <c r="B21" s="96"/>
      <c r="C21" s="96"/>
      <c r="D21" s="96"/>
      <c r="E21" s="1"/>
      <c r="F21" s="97" t="s">
        <v>9</v>
      </c>
      <c r="G21" s="97"/>
      <c r="H21" s="97"/>
      <c r="I21" s="97"/>
      <c r="J21" s="1"/>
      <c r="K21" s="98" t="s">
        <v>10</v>
      </c>
      <c r="L21" s="98"/>
      <c r="M21" s="98"/>
      <c r="N21" s="98"/>
      <c r="O21" s="1"/>
      <c r="P21" s="18" t="s">
        <v>16</v>
      </c>
      <c r="Q21" s="18" t="s">
        <v>16</v>
      </c>
      <c r="R21" s="1"/>
      <c r="S21" s="1"/>
      <c r="T21" s="1"/>
      <c r="U21" s="2"/>
    </row>
    <row r="22" spans="1:21">
      <c r="A22" s="3">
        <v>31</v>
      </c>
      <c r="B22" s="4">
        <v>11</v>
      </c>
      <c r="C22" s="4">
        <v>17</v>
      </c>
      <c r="D22" s="4">
        <v>9</v>
      </c>
      <c r="E22" s="4"/>
      <c r="F22" s="4">
        <v>28</v>
      </c>
      <c r="G22" s="4">
        <v>13</v>
      </c>
      <c r="H22" s="4">
        <v>14</v>
      </c>
      <c r="I22" s="4">
        <v>6</v>
      </c>
      <c r="J22" s="4"/>
      <c r="K22" s="4">
        <v>31</v>
      </c>
      <c r="L22" s="4">
        <v>17</v>
      </c>
      <c r="M22" s="4">
        <v>26</v>
      </c>
      <c r="N22" s="4">
        <v>10</v>
      </c>
      <c r="O22" s="4"/>
      <c r="P22" s="8">
        <f t="shared" ref="P22:P24" si="41">TTEST(A22:D22,F22:I22,2,2)</f>
        <v>0.80479550715480908</v>
      </c>
      <c r="Q22" s="8">
        <f t="shared" ref="Q22:Q24" si="42">TTEST(A22:D22,K22:N22,2,2)</f>
        <v>0.57886529555927724</v>
      </c>
      <c r="R22" s="7">
        <f>AVERAGE(A22:D22)</f>
        <v>17</v>
      </c>
      <c r="S22" s="7">
        <f>AVERAGE(F22:I22)</f>
        <v>15.25</v>
      </c>
      <c r="T22" s="7">
        <f>AVERAGE(K22:N22)</f>
        <v>21</v>
      </c>
      <c r="U22" s="5"/>
    </row>
    <row r="23" spans="1:21">
      <c r="A23" s="3">
        <v>36</v>
      </c>
      <c r="B23" s="4">
        <v>19</v>
      </c>
      <c r="C23" s="4">
        <v>31</v>
      </c>
      <c r="D23" s="4">
        <v>20</v>
      </c>
      <c r="E23" s="8">
        <f>TTEST($A$22:$D$22,A23:D23,2,1)</f>
        <v>1.621504814496286E-2</v>
      </c>
      <c r="F23" s="4">
        <v>35</v>
      </c>
      <c r="G23" s="4">
        <v>17</v>
      </c>
      <c r="H23" s="4">
        <v>21</v>
      </c>
      <c r="I23" s="4">
        <v>10</v>
      </c>
      <c r="J23" s="8">
        <f>TTEST($F$22:$I$22,F23:I23,2,1)</f>
        <v>7.8978382449396856E-3</v>
      </c>
      <c r="K23" s="4">
        <v>47</v>
      </c>
      <c r="L23" s="4">
        <v>19</v>
      </c>
      <c r="M23" s="4">
        <v>28</v>
      </c>
      <c r="N23" s="4">
        <v>12</v>
      </c>
      <c r="O23" s="8">
        <f>TTEST($K$22:$N$22,K23:N23,2,1)</f>
        <v>0.21412106220593083</v>
      </c>
      <c r="P23" s="8">
        <f t="shared" si="41"/>
        <v>0.42497315806553415</v>
      </c>
      <c r="Q23" s="8">
        <f t="shared" si="42"/>
        <v>1</v>
      </c>
      <c r="R23" s="7">
        <f t="shared" ref="R23:R29" si="43">AVERAGE(A23:D23)</f>
        <v>26.5</v>
      </c>
      <c r="S23" s="7">
        <f t="shared" ref="S23:S29" si="44">AVERAGE(F23:I23)</f>
        <v>20.75</v>
      </c>
      <c r="T23" s="7">
        <f t="shared" ref="T23:T29" si="45">AVERAGE(K23:N23)</f>
        <v>26.5</v>
      </c>
      <c r="U23" s="5"/>
    </row>
    <row r="24" spans="1:21">
      <c r="A24" s="3">
        <v>35</v>
      </c>
      <c r="B24" s="4">
        <v>15</v>
      </c>
      <c r="C24" s="4">
        <v>33</v>
      </c>
      <c r="D24" s="4">
        <v>8</v>
      </c>
      <c r="E24" s="8">
        <f t="shared" ref="E24:E29" si="46">TTEST($A$22:$D$22,A24:D24,2,1)</f>
        <v>0.20985316903282572</v>
      </c>
      <c r="F24" s="4">
        <v>31</v>
      </c>
      <c r="G24" s="4">
        <v>15</v>
      </c>
      <c r="H24" s="4">
        <v>22</v>
      </c>
      <c r="I24" s="4">
        <v>8</v>
      </c>
      <c r="J24" s="8">
        <f t="shared" ref="J24:J29" si="47">TTEST($F$22:$I$22,F24:I24,2,1)</f>
        <v>7.9604980817906276E-2</v>
      </c>
      <c r="K24" s="4">
        <v>37</v>
      </c>
      <c r="L24" s="4">
        <v>21</v>
      </c>
      <c r="M24" s="4">
        <v>25</v>
      </c>
      <c r="N24" s="4">
        <v>10</v>
      </c>
      <c r="O24" s="8">
        <f t="shared" ref="O24:O29" si="48">TTEST($K$22:$N$22,K24:N24,2,1)</f>
        <v>0.26645682556279932</v>
      </c>
      <c r="P24" s="8">
        <f t="shared" si="41"/>
        <v>0.66654710670977146</v>
      </c>
      <c r="Q24" s="8">
        <f t="shared" si="42"/>
        <v>0.95596861078814799</v>
      </c>
      <c r="R24" s="7">
        <f t="shared" si="43"/>
        <v>22.75</v>
      </c>
      <c r="S24" s="7">
        <f t="shared" si="44"/>
        <v>19</v>
      </c>
      <c r="T24" s="7">
        <f t="shared" si="45"/>
        <v>23.25</v>
      </c>
      <c r="U24" s="5"/>
    </row>
    <row r="25" spans="1:21">
      <c r="A25" s="3">
        <v>37</v>
      </c>
      <c r="B25" s="4">
        <v>18</v>
      </c>
      <c r="C25" s="4">
        <v>37</v>
      </c>
      <c r="D25" s="4">
        <v>12</v>
      </c>
      <c r="E25" s="8">
        <f t="shared" si="46"/>
        <v>9.6640313003941825E-2</v>
      </c>
      <c r="F25" s="4">
        <v>37</v>
      </c>
      <c r="G25" s="4">
        <v>13</v>
      </c>
      <c r="H25" s="4">
        <v>17</v>
      </c>
      <c r="I25" s="4">
        <v>7</v>
      </c>
      <c r="J25" s="8">
        <f t="shared" si="47"/>
        <v>0.20525896587245721</v>
      </c>
      <c r="K25" s="4">
        <v>41</v>
      </c>
      <c r="L25" s="4">
        <v>21</v>
      </c>
      <c r="M25" s="4">
        <v>26</v>
      </c>
      <c r="N25" s="4">
        <v>12</v>
      </c>
      <c r="O25" s="8">
        <f t="shared" si="48"/>
        <v>0.16116184721351942</v>
      </c>
      <c r="P25" s="8">
        <f>TTEST(A25:D25,F25:I25,2,2)</f>
        <v>0.44466697908068648</v>
      </c>
      <c r="Q25" s="8">
        <f>TTEST(A25:D25,K25:N25,2,2)</f>
        <v>0.91390884283765528</v>
      </c>
      <c r="R25" s="7">
        <f t="shared" si="43"/>
        <v>26</v>
      </c>
      <c r="S25" s="7">
        <f t="shared" si="44"/>
        <v>18.5</v>
      </c>
      <c r="T25" s="7">
        <f t="shared" si="45"/>
        <v>25</v>
      </c>
      <c r="U25" s="5"/>
    </row>
    <row r="26" spans="1:21">
      <c r="A26" s="3">
        <v>37</v>
      </c>
      <c r="B26" s="4">
        <v>17</v>
      </c>
      <c r="C26" s="4">
        <v>31</v>
      </c>
      <c r="D26" s="4">
        <v>11</v>
      </c>
      <c r="E26" s="8">
        <f t="shared" si="46"/>
        <v>6.8903508911957193E-2</v>
      </c>
      <c r="F26" s="4">
        <v>33</v>
      </c>
      <c r="G26" s="4">
        <v>17</v>
      </c>
      <c r="H26" s="4">
        <v>21</v>
      </c>
      <c r="I26" s="4">
        <v>7</v>
      </c>
      <c r="J26" s="8">
        <f t="shared" si="47"/>
        <v>4.2461323505895612E-2</v>
      </c>
      <c r="K26" s="4">
        <v>36</v>
      </c>
      <c r="L26" s="4">
        <v>17</v>
      </c>
      <c r="M26" s="4">
        <v>18</v>
      </c>
      <c r="N26" s="4">
        <v>9</v>
      </c>
      <c r="O26" s="8">
        <f t="shared" si="48"/>
        <v>0.73357932049385077</v>
      </c>
      <c r="P26" s="8">
        <f t="shared" ref="P26:P29" si="49">TTEST(A26:D26,F26:I26,2,2)</f>
        <v>0.59762006899894105</v>
      </c>
      <c r="Q26" s="8">
        <f t="shared" ref="Q26:Q29" si="50">TTEST(A26:D26,K26:N26,2,2)</f>
        <v>0.64679919929149443</v>
      </c>
      <c r="R26" s="7">
        <f t="shared" si="43"/>
        <v>24</v>
      </c>
      <c r="S26" s="7">
        <f t="shared" si="44"/>
        <v>19.5</v>
      </c>
      <c r="T26" s="7">
        <f t="shared" si="45"/>
        <v>20</v>
      </c>
      <c r="U26" s="5"/>
    </row>
    <row r="27" spans="1:21">
      <c r="A27" s="3">
        <v>48</v>
      </c>
      <c r="B27" s="4">
        <v>15</v>
      </c>
      <c r="C27" s="4">
        <v>37</v>
      </c>
      <c r="D27" s="4">
        <v>14</v>
      </c>
      <c r="E27" s="8">
        <f t="shared" si="46"/>
        <v>6.7298492854210995E-2</v>
      </c>
      <c r="F27" s="4">
        <v>42</v>
      </c>
      <c r="G27" s="4">
        <v>17</v>
      </c>
      <c r="H27" s="4">
        <v>19</v>
      </c>
      <c r="I27" s="4">
        <v>11</v>
      </c>
      <c r="J27" s="8">
        <f t="shared" si="47"/>
        <v>5.8372106706993901E-2</v>
      </c>
      <c r="K27" s="4">
        <v>42</v>
      </c>
      <c r="L27" s="4">
        <v>21</v>
      </c>
      <c r="M27" s="4">
        <v>30</v>
      </c>
      <c r="N27" s="4">
        <v>9</v>
      </c>
      <c r="O27" s="8">
        <f t="shared" si="48"/>
        <v>0.1655768748112097</v>
      </c>
      <c r="P27" s="8">
        <f t="shared" si="49"/>
        <v>0.58385246475239216</v>
      </c>
      <c r="Q27" s="8">
        <f t="shared" si="50"/>
        <v>0.79267453131354459</v>
      </c>
      <c r="R27" s="7">
        <f t="shared" si="43"/>
        <v>28.5</v>
      </c>
      <c r="S27" s="7">
        <f t="shared" si="44"/>
        <v>22.25</v>
      </c>
      <c r="T27" s="7">
        <f t="shared" si="45"/>
        <v>25.5</v>
      </c>
      <c r="U27" s="5"/>
    </row>
    <row r="28" spans="1:21">
      <c r="A28" s="3">
        <v>35</v>
      </c>
      <c r="B28" s="4">
        <v>15</v>
      </c>
      <c r="C28" s="4">
        <v>37</v>
      </c>
      <c r="D28" s="4">
        <v>13</v>
      </c>
      <c r="E28" s="8">
        <f t="shared" si="46"/>
        <v>0.13932596855884316</v>
      </c>
      <c r="F28" s="4">
        <v>57</v>
      </c>
      <c r="G28" s="4">
        <v>16</v>
      </c>
      <c r="H28" s="4">
        <v>21</v>
      </c>
      <c r="I28" s="4">
        <v>8</v>
      </c>
      <c r="J28" s="8">
        <f t="shared" si="47"/>
        <v>0.20450251094901162</v>
      </c>
      <c r="K28" s="4">
        <v>50</v>
      </c>
      <c r="L28" s="4">
        <v>19</v>
      </c>
      <c r="M28" s="4">
        <v>31</v>
      </c>
      <c r="N28" s="4">
        <v>11</v>
      </c>
      <c r="O28" s="8">
        <f t="shared" si="48"/>
        <v>0.20401200674248218</v>
      </c>
      <c r="P28" s="8">
        <f t="shared" si="49"/>
        <v>0.96956879926031503</v>
      </c>
      <c r="Q28" s="8">
        <f t="shared" si="50"/>
        <v>0.80414429804299392</v>
      </c>
      <c r="R28" s="7">
        <f t="shared" si="43"/>
        <v>25</v>
      </c>
      <c r="S28" s="7">
        <f t="shared" si="44"/>
        <v>25.5</v>
      </c>
      <c r="T28" s="7">
        <f t="shared" si="45"/>
        <v>27.75</v>
      </c>
      <c r="U28" s="5"/>
    </row>
    <row r="29" spans="1:21" ht="16.2" thickBot="1">
      <c r="A29" s="3">
        <v>49</v>
      </c>
      <c r="B29" s="4">
        <v>20</v>
      </c>
      <c r="C29" s="4">
        <v>34</v>
      </c>
      <c r="D29" s="4">
        <v>14</v>
      </c>
      <c r="E29" s="8">
        <f t="shared" si="46"/>
        <v>3.0038484383066527E-2</v>
      </c>
      <c r="F29" s="4">
        <v>52</v>
      </c>
      <c r="G29" s="4">
        <v>17</v>
      </c>
      <c r="H29" s="4">
        <v>22</v>
      </c>
      <c r="I29" s="4">
        <v>8</v>
      </c>
      <c r="J29" s="8">
        <f t="shared" si="47"/>
        <v>0.1531517142877992</v>
      </c>
      <c r="K29" s="4">
        <v>46</v>
      </c>
      <c r="L29" s="4">
        <v>19</v>
      </c>
      <c r="M29" s="4">
        <v>37</v>
      </c>
      <c r="N29" s="4">
        <v>14</v>
      </c>
      <c r="O29" s="8">
        <f t="shared" si="48"/>
        <v>7.7502178847805622E-2</v>
      </c>
      <c r="P29" s="8">
        <f t="shared" si="49"/>
        <v>0.72745574452891226</v>
      </c>
      <c r="Q29" s="8">
        <f t="shared" si="50"/>
        <v>0.98233985117705624</v>
      </c>
      <c r="R29" s="7">
        <f t="shared" si="43"/>
        <v>29.25</v>
      </c>
      <c r="S29" s="7">
        <f t="shared" si="44"/>
        <v>24.75</v>
      </c>
      <c r="T29" s="7">
        <f t="shared" si="45"/>
        <v>29</v>
      </c>
      <c r="U29" s="5"/>
    </row>
    <row r="30" spans="1:21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8" t="s">
        <v>3</v>
      </c>
      <c r="P30" s="18" t="s">
        <v>16</v>
      </c>
      <c r="Q30" s="18" t="s">
        <v>16</v>
      </c>
      <c r="R30" s="4"/>
      <c r="S30" s="4"/>
      <c r="T30" s="4"/>
      <c r="U30" s="5"/>
    </row>
    <row r="31" spans="1:21">
      <c r="A31" s="9">
        <f>A22/31</f>
        <v>1</v>
      </c>
      <c r="B31" s="8">
        <f>B22/11</f>
        <v>1</v>
      </c>
      <c r="C31" s="8">
        <f>C22/17</f>
        <v>1</v>
      </c>
      <c r="D31" s="8">
        <f>D22/9</f>
        <v>1</v>
      </c>
      <c r="E31" s="4"/>
      <c r="F31" s="8">
        <f>F22/31</f>
        <v>0.90322580645161288</v>
      </c>
      <c r="G31" s="8">
        <f>G22/11</f>
        <v>1.1818181818181819</v>
      </c>
      <c r="H31" s="8">
        <f>H22/17</f>
        <v>0.82352941176470584</v>
      </c>
      <c r="I31" s="8">
        <f>I22/9</f>
        <v>0.66666666666666663</v>
      </c>
      <c r="J31" s="4"/>
      <c r="K31" s="8">
        <f>K22/31</f>
        <v>1</v>
      </c>
      <c r="L31" s="8">
        <f>L22/11</f>
        <v>1.5454545454545454</v>
      </c>
      <c r="M31" s="8">
        <f>M22/17</f>
        <v>1.5294117647058822</v>
      </c>
      <c r="N31" s="8">
        <f>N22/9</f>
        <v>1.1111111111111112</v>
      </c>
      <c r="O31" s="4"/>
      <c r="P31" s="8">
        <f t="shared" ref="P31:P33" si="51">TTEST(A31:D31,F31:I31,2,2)</f>
        <v>0.36282597494206686</v>
      </c>
      <c r="Q31" s="6">
        <f t="shared" ref="Q31:Q33" si="52">TTEST(A31:D31,K31:N31,2,2)</f>
        <v>8.0135614781707096E-2</v>
      </c>
      <c r="R31" s="14">
        <f>AVERAGE(A31:D31)</f>
        <v>1</v>
      </c>
      <c r="S31" s="14">
        <f>AVERAGE(F31:I31)</f>
        <v>0.8938100166752917</v>
      </c>
      <c r="T31" s="14">
        <f>AVERAGE(K31:N31)</f>
        <v>1.2964943553178845</v>
      </c>
      <c r="U31" s="5"/>
    </row>
    <row r="32" spans="1:21">
      <c r="A32" s="9">
        <f t="shared" ref="A32:A39" si="53">A23/31</f>
        <v>1.1612903225806452</v>
      </c>
      <c r="B32" s="8">
        <f t="shared" ref="B32:B39" si="54">B23/11</f>
        <v>1.7272727272727273</v>
      </c>
      <c r="C32" s="8">
        <f t="shared" ref="C32:C39" si="55">C23/17</f>
        <v>1.8235294117647058</v>
      </c>
      <c r="D32" s="8">
        <f t="shared" ref="D32:D39" si="56">D23/9</f>
        <v>2.2222222222222223</v>
      </c>
      <c r="E32" s="4"/>
      <c r="F32" s="8">
        <f t="shared" ref="F32:F38" si="57">F23/31</f>
        <v>1.1290322580645162</v>
      </c>
      <c r="G32" s="8">
        <f t="shared" ref="G32:G38" si="58">G23/11</f>
        <v>1.5454545454545454</v>
      </c>
      <c r="H32" s="8">
        <f t="shared" ref="H32:H38" si="59">H23/17</f>
        <v>1.2352941176470589</v>
      </c>
      <c r="I32" s="8">
        <f t="shared" ref="I32:I38" si="60">I23/9</f>
        <v>1.1111111111111112</v>
      </c>
      <c r="J32" s="4"/>
      <c r="K32" s="8">
        <f t="shared" ref="K32:K38" si="61">K23/31</f>
        <v>1.5161290322580645</v>
      </c>
      <c r="L32" s="8">
        <f t="shared" ref="L32:L38" si="62">L23/11</f>
        <v>1.7272727272727273</v>
      </c>
      <c r="M32" s="8">
        <f t="shared" ref="M32:M38" si="63">M23/17</f>
        <v>1.6470588235294117</v>
      </c>
      <c r="N32" s="8">
        <f t="shared" ref="N32:N38" si="64">N23/9</f>
        <v>1.3333333333333333</v>
      </c>
      <c r="O32" s="4"/>
      <c r="P32" s="8">
        <f t="shared" si="51"/>
        <v>9.4154347670031904E-2</v>
      </c>
      <c r="Q32" s="8">
        <f t="shared" si="52"/>
        <v>0.47850315736773485</v>
      </c>
      <c r="R32" s="7">
        <f t="shared" ref="R32:R38" si="65">AVERAGE(A32:D32)</f>
        <v>1.7335786709600751</v>
      </c>
      <c r="S32" s="7">
        <f t="shared" ref="S32:S38" si="66">AVERAGE(F32:I32)</f>
        <v>1.2552230080693079</v>
      </c>
      <c r="T32" s="7">
        <f t="shared" ref="T32:T38" si="67">AVERAGE(K32:N32)</f>
        <v>1.5559484790983842</v>
      </c>
      <c r="U32" s="5"/>
    </row>
    <row r="33" spans="1:21">
      <c r="A33" s="9">
        <f t="shared" si="53"/>
        <v>1.1290322580645162</v>
      </c>
      <c r="B33" s="8">
        <f t="shared" si="54"/>
        <v>1.3636363636363635</v>
      </c>
      <c r="C33" s="8">
        <f t="shared" si="55"/>
        <v>1.9411764705882353</v>
      </c>
      <c r="D33" s="8">
        <f t="shared" si="56"/>
        <v>0.88888888888888884</v>
      </c>
      <c r="E33" s="4"/>
      <c r="F33" s="8">
        <f t="shared" si="57"/>
        <v>1</v>
      </c>
      <c r="G33" s="8">
        <f t="shared" si="58"/>
        <v>1.3636363636363635</v>
      </c>
      <c r="H33" s="8">
        <f t="shared" si="59"/>
        <v>1.2941176470588236</v>
      </c>
      <c r="I33" s="8">
        <f t="shared" si="60"/>
        <v>0.88888888888888884</v>
      </c>
      <c r="J33" s="4"/>
      <c r="K33" s="8">
        <f t="shared" si="61"/>
        <v>1.1935483870967742</v>
      </c>
      <c r="L33" s="8">
        <f t="shared" si="62"/>
        <v>1.9090909090909092</v>
      </c>
      <c r="M33" s="8">
        <f t="shared" si="63"/>
        <v>1.4705882352941178</v>
      </c>
      <c r="N33" s="8">
        <f t="shared" si="64"/>
        <v>1.1111111111111112</v>
      </c>
      <c r="O33" s="4"/>
      <c r="P33" s="8">
        <f t="shared" si="51"/>
        <v>0.4716559592948677</v>
      </c>
      <c r="Q33" s="8">
        <f t="shared" si="52"/>
        <v>0.76454344646083394</v>
      </c>
      <c r="R33" s="7">
        <f t="shared" si="65"/>
        <v>1.330683495294501</v>
      </c>
      <c r="S33" s="7">
        <f t="shared" si="66"/>
        <v>1.1366607248960188</v>
      </c>
      <c r="T33" s="7">
        <f t="shared" si="67"/>
        <v>1.4210846606482281</v>
      </c>
      <c r="U33" s="5"/>
    </row>
    <row r="34" spans="1:21">
      <c r="A34" s="9">
        <f t="shared" si="53"/>
        <v>1.1935483870967742</v>
      </c>
      <c r="B34" s="8">
        <f t="shared" si="54"/>
        <v>1.6363636363636365</v>
      </c>
      <c r="C34" s="8">
        <f t="shared" si="55"/>
        <v>2.1764705882352939</v>
      </c>
      <c r="D34" s="8">
        <f t="shared" si="56"/>
        <v>1.3333333333333333</v>
      </c>
      <c r="E34" s="4"/>
      <c r="F34" s="8">
        <f t="shared" si="57"/>
        <v>1.1935483870967742</v>
      </c>
      <c r="G34" s="8">
        <f t="shared" si="58"/>
        <v>1.1818181818181819</v>
      </c>
      <c r="H34" s="8">
        <f t="shared" si="59"/>
        <v>1</v>
      </c>
      <c r="I34" s="8">
        <f t="shared" si="60"/>
        <v>0.77777777777777779</v>
      </c>
      <c r="J34" s="4"/>
      <c r="K34" s="8">
        <f t="shared" si="61"/>
        <v>1.3225806451612903</v>
      </c>
      <c r="L34" s="8">
        <f t="shared" si="62"/>
        <v>1.9090909090909092</v>
      </c>
      <c r="M34" s="8">
        <f t="shared" si="63"/>
        <v>1.5294117647058822</v>
      </c>
      <c r="N34" s="8">
        <f t="shared" si="64"/>
        <v>1.3333333333333333</v>
      </c>
      <c r="O34" s="4"/>
      <c r="P34" s="8">
        <f>TTEST(A34:D34,F34:I34,2,2)</f>
        <v>6.184479554120121E-2</v>
      </c>
      <c r="Q34" s="8">
        <f>TTEST(A34:D34,K34:N34,2,2)</f>
        <v>0.81953260354075297</v>
      </c>
      <c r="R34" s="7">
        <f t="shared" si="65"/>
        <v>1.5849289862572593</v>
      </c>
      <c r="S34" s="7">
        <f t="shared" si="66"/>
        <v>1.0382860866731836</v>
      </c>
      <c r="T34" s="7">
        <f t="shared" si="67"/>
        <v>1.5236041630728536</v>
      </c>
      <c r="U34" s="5"/>
    </row>
    <row r="35" spans="1:21">
      <c r="A35" s="9">
        <f t="shared" si="53"/>
        <v>1.1935483870967742</v>
      </c>
      <c r="B35" s="8">
        <f t="shared" si="54"/>
        <v>1.5454545454545454</v>
      </c>
      <c r="C35" s="8">
        <f t="shared" si="55"/>
        <v>1.8235294117647058</v>
      </c>
      <c r="D35" s="8">
        <f t="shared" si="56"/>
        <v>1.2222222222222223</v>
      </c>
      <c r="E35" s="4"/>
      <c r="F35" s="8">
        <f t="shared" si="57"/>
        <v>1.064516129032258</v>
      </c>
      <c r="G35" s="8">
        <f t="shared" si="58"/>
        <v>1.5454545454545454</v>
      </c>
      <c r="H35" s="8">
        <f t="shared" si="59"/>
        <v>1.2352941176470589</v>
      </c>
      <c r="I35" s="8">
        <f t="shared" si="60"/>
        <v>0.77777777777777779</v>
      </c>
      <c r="J35" s="4"/>
      <c r="K35" s="8">
        <f t="shared" si="61"/>
        <v>1.1612903225806452</v>
      </c>
      <c r="L35" s="8">
        <f t="shared" si="62"/>
        <v>1.5454545454545454</v>
      </c>
      <c r="M35" s="8">
        <f t="shared" si="63"/>
        <v>1.0588235294117647</v>
      </c>
      <c r="N35" s="8">
        <f t="shared" si="64"/>
        <v>1</v>
      </c>
      <c r="O35" s="4"/>
      <c r="P35" s="8">
        <f t="shared" ref="P35:P38" si="68">TTEST(A35:D35,F35:I35,2,2)</f>
        <v>0.23306291534525442</v>
      </c>
      <c r="Q35" s="8">
        <f t="shared" ref="Q35:Q38" si="69">TTEST(A35:D35,K35:N35,2,2)</f>
        <v>0.234764754333078</v>
      </c>
      <c r="R35" s="7">
        <f t="shared" si="65"/>
        <v>1.446188641634562</v>
      </c>
      <c r="S35" s="7">
        <f t="shared" si="66"/>
        <v>1.1557606424779101</v>
      </c>
      <c r="T35" s="7">
        <f t="shared" si="67"/>
        <v>1.1913920993617388</v>
      </c>
      <c r="U35" s="5"/>
    </row>
    <row r="36" spans="1:21">
      <c r="A36" s="9">
        <f t="shared" si="53"/>
        <v>1.5483870967741935</v>
      </c>
      <c r="B36" s="8">
        <f t="shared" si="54"/>
        <v>1.3636363636363635</v>
      </c>
      <c r="C36" s="8">
        <f t="shared" si="55"/>
        <v>2.1764705882352939</v>
      </c>
      <c r="D36" s="8">
        <f t="shared" si="56"/>
        <v>1.5555555555555556</v>
      </c>
      <c r="E36" s="4"/>
      <c r="F36" s="8">
        <f t="shared" si="57"/>
        <v>1.3548387096774193</v>
      </c>
      <c r="G36" s="8">
        <f t="shared" si="58"/>
        <v>1.5454545454545454</v>
      </c>
      <c r="H36" s="8">
        <f t="shared" si="59"/>
        <v>1.1176470588235294</v>
      </c>
      <c r="I36" s="8">
        <f t="shared" si="60"/>
        <v>1.2222222222222223</v>
      </c>
      <c r="J36" s="4"/>
      <c r="K36" s="8">
        <f t="shared" si="61"/>
        <v>1.3548387096774193</v>
      </c>
      <c r="L36" s="8">
        <f t="shared" si="62"/>
        <v>1.9090909090909092</v>
      </c>
      <c r="M36" s="8">
        <f t="shared" si="63"/>
        <v>1.7647058823529411</v>
      </c>
      <c r="N36" s="8">
        <f t="shared" si="64"/>
        <v>1</v>
      </c>
      <c r="O36" s="4"/>
      <c r="P36" s="8">
        <f t="shared" si="68"/>
        <v>0.12984448534347579</v>
      </c>
      <c r="Q36" s="8">
        <f t="shared" si="69"/>
        <v>0.59182573945270178</v>
      </c>
      <c r="R36" s="7">
        <f t="shared" si="65"/>
        <v>1.6610124010503515</v>
      </c>
      <c r="S36" s="7">
        <f t="shared" si="66"/>
        <v>1.3100406340444291</v>
      </c>
      <c r="T36" s="7">
        <f t="shared" si="67"/>
        <v>1.5071588752803173</v>
      </c>
      <c r="U36" s="5"/>
    </row>
    <row r="37" spans="1:21">
      <c r="A37" s="9">
        <f t="shared" si="53"/>
        <v>1.1290322580645162</v>
      </c>
      <c r="B37" s="8">
        <f t="shared" si="54"/>
        <v>1.3636363636363635</v>
      </c>
      <c r="C37" s="8">
        <f t="shared" si="55"/>
        <v>2.1764705882352939</v>
      </c>
      <c r="D37" s="8">
        <f t="shared" si="56"/>
        <v>1.4444444444444444</v>
      </c>
      <c r="E37" s="4"/>
      <c r="F37" s="8">
        <f t="shared" si="57"/>
        <v>1.8387096774193548</v>
      </c>
      <c r="G37" s="8">
        <f t="shared" si="58"/>
        <v>1.4545454545454546</v>
      </c>
      <c r="H37" s="8">
        <f t="shared" si="59"/>
        <v>1.2352941176470589</v>
      </c>
      <c r="I37" s="8">
        <f t="shared" si="60"/>
        <v>0.88888888888888884</v>
      </c>
      <c r="J37" s="4"/>
      <c r="K37" s="8">
        <f t="shared" si="61"/>
        <v>1.6129032258064515</v>
      </c>
      <c r="L37" s="8">
        <f t="shared" si="62"/>
        <v>1.7272727272727273</v>
      </c>
      <c r="M37" s="8">
        <f t="shared" si="63"/>
        <v>1.8235294117647058</v>
      </c>
      <c r="N37" s="8">
        <f t="shared" si="64"/>
        <v>1.2222222222222223</v>
      </c>
      <c r="O37" s="4"/>
      <c r="P37" s="8">
        <f t="shared" si="68"/>
        <v>0.58449315376806599</v>
      </c>
      <c r="Q37" s="8">
        <f t="shared" si="69"/>
        <v>0.80352982575293552</v>
      </c>
      <c r="R37" s="7">
        <f t="shared" si="65"/>
        <v>1.5283959135951546</v>
      </c>
      <c r="S37" s="7">
        <f t="shared" si="66"/>
        <v>1.3543595346251891</v>
      </c>
      <c r="T37" s="7">
        <f t="shared" si="67"/>
        <v>1.5964818967665266</v>
      </c>
      <c r="U37" s="5"/>
    </row>
    <row r="38" spans="1:21">
      <c r="A38" s="9">
        <f t="shared" si="53"/>
        <v>1.5806451612903225</v>
      </c>
      <c r="B38" s="8">
        <f t="shared" si="54"/>
        <v>1.8181818181818181</v>
      </c>
      <c r="C38" s="8">
        <f t="shared" si="55"/>
        <v>2</v>
      </c>
      <c r="D38" s="8">
        <f t="shared" si="56"/>
        <v>1.5555555555555556</v>
      </c>
      <c r="E38" s="4"/>
      <c r="F38" s="8">
        <f t="shared" si="57"/>
        <v>1.6774193548387097</v>
      </c>
      <c r="G38" s="8">
        <f t="shared" si="58"/>
        <v>1.5454545454545454</v>
      </c>
      <c r="H38" s="8">
        <f t="shared" si="59"/>
        <v>1.2941176470588236</v>
      </c>
      <c r="I38" s="8">
        <f t="shared" si="60"/>
        <v>0.88888888888888884</v>
      </c>
      <c r="J38" s="4"/>
      <c r="K38" s="8">
        <f t="shared" si="61"/>
        <v>1.4838709677419355</v>
      </c>
      <c r="L38" s="8">
        <f t="shared" si="62"/>
        <v>1.7272727272727273</v>
      </c>
      <c r="M38" s="8">
        <f t="shared" si="63"/>
        <v>2.1764705882352939</v>
      </c>
      <c r="N38" s="8">
        <f t="shared" si="64"/>
        <v>1.5555555555555556</v>
      </c>
      <c r="O38" s="4"/>
      <c r="P38" s="8">
        <f t="shared" si="68"/>
        <v>0.10507190562132422</v>
      </c>
      <c r="Q38" s="8">
        <f t="shared" si="69"/>
        <v>0.98857637338220705</v>
      </c>
      <c r="R38" s="7">
        <f t="shared" si="65"/>
        <v>1.7385956337569239</v>
      </c>
      <c r="S38" s="7">
        <f t="shared" si="66"/>
        <v>1.3514701090602417</v>
      </c>
      <c r="T38" s="7">
        <f t="shared" si="67"/>
        <v>1.7357924597013779</v>
      </c>
      <c r="U38" s="5"/>
    </row>
    <row r="39" spans="1:21" ht="16.2" thickBot="1">
      <c r="A39" s="15">
        <f t="shared" si="53"/>
        <v>0</v>
      </c>
      <c r="B39" s="16">
        <f t="shared" si="54"/>
        <v>0</v>
      </c>
      <c r="C39" s="16">
        <f t="shared" si="55"/>
        <v>0</v>
      </c>
      <c r="D39" s="16">
        <f t="shared" si="56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3"/>
    </row>
    <row r="40" spans="1:21">
      <c r="A40" s="95" t="s">
        <v>7</v>
      </c>
      <c r="B40" s="96"/>
      <c r="C40" s="96"/>
      <c r="D40" s="96"/>
      <c r="E40" s="1"/>
      <c r="F40" s="97" t="s">
        <v>12</v>
      </c>
      <c r="G40" s="97"/>
      <c r="H40" s="97"/>
      <c r="I40" s="97"/>
      <c r="J40" s="1"/>
      <c r="K40" s="98" t="s">
        <v>11</v>
      </c>
      <c r="L40" s="98"/>
      <c r="M40" s="98"/>
      <c r="N40" s="98"/>
      <c r="O40" s="1"/>
      <c r="P40" s="18" t="s">
        <v>16</v>
      </c>
      <c r="Q40" s="18" t="s">
        <v>16</v>
      </c>
      <c r="R40" s="1"/>
      <c r="S40" s="1"/>
      <c r="T40" s="1"/>
      <c r="U40" s="2"/>
    </row>
    <row r="41" spans="1:21">
      <c r="A41" s="3">
        <v>16</v>
      </c>
      <c r="B41" s="4">
        <v>12</v>
      </c>
      <c r="C41" s="4">
        <v>18</v>
      </c>
      <c r="D41" s="4">
        <v>8</v>
      </c>
      <c r="E41" s="4"/>
      <c r="F41" s="4">
        <v>18</v>
      </c>
      <c r="G41" s="4">
        <v>20</v>
      </c>
      <c r="H41" s="4">
        <v>11</v>
      </c>
      <c r="I41" s="4">
        <v>6</v>
      </c>
      <c r="J41" s="4"/>
      <c r="K41" s="4">
        <v>21</v>
      </c>
      <c r="L41" s="4">
        <v>25</v>
      </c>
      <c r="M41" s="4">
        <v>21</v>
      </c>
      <c r="N41" s="4">
        <v>10</v>
      </c>
      <c r="O41" s="4"/>
      <c r="P41" s="8">
        <f t="shared" ref="P41:P43" si="70">TTEST(A41:D41,F41:I41,2,2)</f>
        <v>0.95113497714981621</v>
      </c>
      <c r="Q41" s="8">
        <f t="shared" ref="Q41:Q43" si="71">TTEST(A41:D41,K41:N41,2,2)</f>
        <v>0.19211164673898215</v>
      </c>
      <c r="R41" s="7">
        <f>AVERAGE(A41:D41)</f>
        <v>13.5</v>
      </c>
      <c r="S41" s="7">
        <f>AVERAGE(F41:I41)</f>
        <v>13.75</v>
      </c>
      <c r="T41" s="7">
        <f>AVERAGE(K41:N41)</f>
        <v>19.25</v>
      </c>
      <c r="U41" s="5"/>
    </row>
    <row r="42" spans="1:21">
      <c r="A42" s="3">
        <v>36</v>
      </c>
      <c r="B42" s="4">
        <v>41</v>
      </c>
      <c r="C42" s="4">
        <v>39</v>
      </c>
      <c r="D42" s="4">
        <v>17</v>
      </c>
      <c r="E42" s="8">
        <f>TTEST($A$41:$D$41,A42:D42,2,1)</f>
        <v>1.7161147266884873E-2</v>
      </c>
      <c r="F42" s="4">
        <v>22</v>
      </c>
      <c r="G42" s="4">
        <v>42</v>
      </c>
      <c r="H42" s="4">
        <v>25</v>
      </c>
      <c r="I42" s="4">
        <v>9</v>
      </c>
      <c r="J42" s="8">
        <f>TTEST($F$41:$I$41,F42:I42,2,1)</f>
        <v>9.6731032617953294E-2</v>
      </c>
      <c r="K42" s="4">
        <v>37</v>
      </c>
      <c r="L42" s="4">
        <v>43</v>
      </c>
      <c r="M42" s="4">
        <v>36</v>
      </c>
      <c r="N42" s="4">
        <v>13</v>
      </c>
      <c r="O42" s="8">
        <f>TTEST($K$41:$N$41,K42:N42,2,1)</f>
        <v>3.1286605519540364E-2</v>
      </c>
      <c r="P42" s="8">
        <f t="shared" si="70"/>
        <v>0.35567467553388576</v>
      </c>
      <c r="Q42" s="8">
        <f t="shared" si="71"/>
        <v>0.91122467908739413</v>
      </c>
      <c r="R42" s="7">
        <f t="shared" ref="R42:R48" si="72">AVERAGE(A42:D42)</f>
        <v>33.25</v>
      </c>
      <c r="S42" s="7">
        <f t="shared" ref="S42:S48" si="73">AVERAGE(F42:I42)</f>
        <v>24.5</v>
      </c>
      <c r="T42" s="7">
        <f t="shared" ref="T42:T48" si="74">AVERAGE(K42:N42)</f>
        <v>32.25</v>
      </c>
      <c r="U42" s="5"/>
    </row>
    <row r="43" spans="1:21">
      <c r="A43" s="3">
        <v>22</v>
      </c>
      <c r="B43" s="4">
        <v>21</v>
      </c>
      <c r="C43" s="4">
        <v>33</v>
      </c>
      <c r="D43" s="4">
        <v>10</v>
      </c>
      <c r="E43" s="8">
        <f t="shared" ref="E43:E48" si="75">TTEST($A$41:$D$41,A43:D43,2,1)</f>
        <v>6.143705440799075E-2</v>
      </c>
      <c r="F43" s="4">
        <v>20</v>
      </c>
      <c r="G43" s="4">
        <v>26</v>
      </c>
      <c r="H43" s="4">
        <v>12</v>
      </c>
      <c r="I43" s="4">
        <v>6</v>
      </c>
      <c r="J43" s="8">
        <f t="shared" ref="J43:J48" si="76">TTEST($F$41:$I$41,F43:I43,2,1)</f>
        <v>0.18559570848346685</v>
      </c>
      <c r="K43" s="4">
        <v>24</v>
      </c>
      <c r="L43" s="4">
        <v>30</v>
      </c>
      <c r="M43" s="4">
        <v>21</v>
      </c>
      <c r="N43" s="4">
        <v>10</v>
      </c>
      <c r="O43" s="8">
        <f t="shared" ref="O43:O48" si="77">TTEST($K$41:$N$41,K43:N43,2,1)</f>
        <v>0.20097622619892205</v>
      </c>
      <c r="P43" s="8">
        <f t="shared" si="70"/>
        <v>0.42556160522933628</v>
      </c>
      <c r="Q43" s="8">
        <f t="shared" si="71"/>
        <v>0.96961678120524852</v>
      </c>
      <c r="R43" s="7">
        <f t="shared" si="72"/>
        <v>21.5</v>
      </c>
      <c r="S43" s="7">
        <f t="shared" si="73"/>
        <v>16</v>
      </c>
      <c r="T43" s="7">
        <f t="shared" si="74"/>
        <v>21.25</v>
      </c>
      <c r="U43" s="5"/>
    </row>
    <row r="44" spans="1:21">
      <c r="A44" s="3">
        <v>28</v>
      </c>
      <c r="B44" s="4">
        <v>24</v>
      </c>
      <c r="C44" s="4">
        <v>34</v>
      </c>
      <c r="D44" s="4">
        <v>11</v>
      </c>
      <c r="E44" s="8">
        <f t="shared" si="75"/>
        <v>2.9740305531395721E-2</v>
      </c>
      <c r="F44" s="4">
        <v>21</v>
      </c>
      <c r="G44" s="4">
        <v>26</v>
      </c>
      <c r="H44" s="4">
        <v>21</v>
      </c>
      <c r="I44" s="4">
        <v>6</v>
      </c>
      <c r="J44" s="8">
        <f t="shared" si="76"/>
        <v>0.11264599562819605</v>
      </c>
      <c r="K44" s="4">
        <v>26</v>
      </c>
      <c r="L44" s="4">
        <v>30</v>
      </c>
      <c r="M44" s="4">
        <v>26.5</v>
      </c>
      <c r="N44" s="4">
        <v>11</v>
      </c>
      <c r="O44" s="8">
        <f t="shared" si="77"/>
        <v>2.9235024354807505E-2</v>
      </c>
      <c r="P44" s="8">
        <f>TTEST(A44:D44,F44:I44,2,2)</f>
        <v>0.41160131726770455</v>
      </c>
      <c r="Q44" s="8">
        <f>TTEST(A44:D44,K44:N44,2,2)</f>
        <v>0.89644619464841413</v>
      </c>
      <c r="R44" s="7">
        <f t="shared" si="72"/>
        <v>24.25</v>
      </c>
      <c r="S44" s="7">
        <f t="shared" si="73"/>
        <v>18.5</v>
      </c>
      <c r="T44" s="7">
        <f t="shared" si="74"/>
        <v>23.375</v>
      </c>
      <c r="U44" s="5"/>
    </row>
    <row r="45" spans="1:21">
      <c r="A45" s="3">
        <v>20</v>
      </c>
      <c r="B45" s="4">
        <v>19</v>
      </c>
      <c r="C45" s="4">
        <v>22</v>
      </c>
      <c r="D45" s="4">
        <v>8</v>
      </c>
      <c r="E45" s="8">
        <f t="shared" si="75"/>
        <v>7.9604980817906276E-2</v>
      </c>
      <c r="F45" s="4">
        <v>15</v>
      </c>
      <c r="G45" s="4">
        <v>26</v>
      </c>
      <c r="H45" s="4">
        <v>15</v>
      </c>
      <c r="I45" s="4">
        <v>6</v>
      </c>
      <c r="J45" s="8">
        <f t="shared" si="76"/>
        <v>0.44914255090442889</v>
      </c>
      <c r="K45" s="4">
        <v>22</v>
      </c>
      <c r="L45" s="4">
        <v>21</v>
      </c>
      <c r="M45" s="4">
        <v>20</v>
      </c>
      <c r="N45" s="4">
        <v>8</v>
      </c>
      <c r="O45" s="8">
        <f t="shared" si="77"/>
        <v>0.24519388179494753</v>
      </c>
      <c r="P45" s="8">
        <f t="shared" ref="P45:P48" si="78">TTEST(A45:D45,F45:I45,2,2)</f>
        <v>0.7461462293824529</v>
      </c>
      <c r="Q45" s="8">
        <f t="shared" ref="Q45:Q48" si="79">TTEST(A45:D45,K45:N45,2,2)</f>
        <v>0.91592310481468564</v>
      </c>
      <c r="R45" s="7">
        <f t="shared" si="72"/>
        <v>17.25</v>
      </c>
      <c r="S45" s="7">
        <f t="shared" si="73"/>
        <v>15.5</v>
      </c>
      <c r="T45" s="7">
        <f t="shared" si="74"/>
        <v>17.75</v>
      </c>
      <c r="U45" s="5"/>
    </row>
    <row r="46" spans="1:21">
      <c r="A46" s="3">
        <v>33</v>
      </c>
      <c r="B46" s="4">
        <v>29</v>
      </c>
      <c r="C46" s="4">
        <v>42</v>
      </c>
      <c r="D46" s="4">
        <v>13</v>
      </c>
      <c r="E46" s="8">
        <f t="shared" si="75"/>
        <v>2.8147028070252107E-2</v>
      </c>
      <c r="F46" s="4">
        <v>23</v>
      </c>
      <c r="G46" s="4">
        <v>35</v>
      </c>
      <c r="H46" s="4">
        <v>18</v>
      </c>
      <c r="I46" s="4">
        <v>11</v>
      </c>
      <c r="J46" s="8">
        <f t="shared" si="76"/>
        <v>4.3711549222640249E-2</v>
      </c>
      <c r="K46" s="4">
        <v>30</v>
      </c>
      <c r="L46" s="4">
        <v>28</v>
      </c>
      <c r="M46" s="4">
        <v>32</v>
      </c>
      <c r="N46" s="4">
        <v>11</v>
      </c>
      <c r="O46" s="8">
        <f t="shared" si="77"/>
        <v>8.6138631313959421E-2</v>
      </c>
      <c r="P46" s="8">
        <f t="shared" si="78"/>
        <v>0.37866641226723557</v>
      </c>
      <c r="Q46" s="8">
        <f t="shared" si="79"/>
        <v>0.62393159424334943</v>
      </c>
      <c r="R46" s="7">
        <f t="shared" si="72"/>
        <v>29.25</v>
      </c>
      <c r="S46" s="7">
        <f t="shared" si="73"/>
        <v>21.75</v>
      </c>
      <c r="T46" s="7">
        <f t="shared" si="74"/>
        <v>25.25</v>
      </c>
      <c r="U46" s="5"/>
    </row>
    <row r="47" spans="1:21">
      <c r="A47" s="3">
        <v>28</v>
      </c>
      <c r="B47" s="4">
        <v>27</v>
      </c>
      <c r="C47" s="4">
        <v>48</v>
      </c>
      <c r="D47" s="4">
        <v>14</v>
      </c>
      <c r="E47" s="8">
        <f t="shared" si="75"/>
        <v>5.3919067503204729E-2</v>
      </c>
      <c r="F47" s="4">
        <v>29</v>
      </c>
      <c r="G47" s="4">
        <v>44</v>
      </c>
      <c r="H47" s="4">
        <v>25</v>
      </c>
      <c r="I47" s="4">
        <v>8</v>
      </c>
      <c r="J47" s="8">
        <f t="shared" si="76"/>
        <v>6.7196946615867878E-2</v>
      </c>
      <c r="K47" s="4">
        <v>32</v>
      </c>
      <c r="L47" s="4">
        <v>34</v>
      </c>
      <c r="M47" s="4">
        <v>33</v>
      </c>
      <c r="N47" s="4">
        <v>13</v>
      </c>
      <c r="O47" s="8">
        <f t="shared" si="77"/>
        <v>2.2559426737608749E-2</v>
      </c>
      <c r="P47" s="8">
        <f t="shared" si="78"/>
        <v>0.79643653732644148</v>
      </c>
      <c r="Q47" s="8">
        <f t="shared" si="79"/>
        <v>0.88951774821947849</v>
      </c>
      <c r="R47" s="7">
        <f t="shared" si="72"/>
        <v>29.25</v>
      </c>
      <c r="S47" s="7">
        <f t="shared" si="73"/>
        <v>26.5</v>
      </c>
      <c r="T47" s="7">
        <f t="shared" si="74"/>
        <v>28</v>
      </c>
      <c r="U47" s="5"/>
    </row>
    <row r="48" spans="1:21" ht="16.2" thickBot="1">
      <c r="A48" s="3">
        <v>41</v>
      </c>
      <c r="B48" s="4">
        <v>48</v>
      </c>
      <c r="C48" s="4">
        <v>52</v>
      </c>
      <c r="D48" s="4">
        <v>17</v>
      </c>
      <c r="E48" s="8">
        <f t="shared" si="75"/>
        <v>2.4216772717852973E-2</v>
      </c>
      <c r="F48" s="4">
        <v>40</v>
      </c>
      <c r="G48" s="4">
        <v>53</v>
      </c>
      <c r="H48" s="4">
        <v>35</v>
      </c>
      <c r="I48" s="4">
        <v>10</v>
      </c>
      <c r="J48" s="8">
        <f t="shared" si="76"/>
        <v>4.1962901361702117E-2</v>
      </c>
      <c r="K48" s="4">
        <v>44</v>
      </c>
      <c r="L48" s="4">
        <v>52</v>
      </c>
      <c r="M48" s="4">
        <v>58</v>
      </c>
      <c r="N48" s="4">
        <v>20</v>
      </c>
      <c r="O48" s="8">
        <f t="shared" si="77"/>
        <v>2.2584357147622212E-2</v>
      </c>
      <c r="P48" s="8">
        <f t="shared" si="78"/>
        <v>0.68990324132500924</v>
      </c>
      <c r="Q48" s="8">
        <f t="shared" si="79"/>
        <v>0.73866702893660596</v>
      </c>
      <c r="R48" s="7">
        <f t="shared" si="72"/>
        <v>39.5</v>
      </c>
      <c r="S48" s="7">
        <f t="shared" si="73"/>
        <v>34.5</v>
      </c>
      <c r="T48" s="7">
        <f t="shared" si="74"/>
        <v>43.5</v>
      </c>
      <c r="U48" s="5"/>
    </row>
    <row r="49" spans="1:21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8" t="s">
        <v>16</v>
      </c>
      <c r="Q49" s="18" t="s">
        <v>16</v>
      </c>
      <c r="R49" s="4"/>
      <c r="S49" s="4"/>
      <c r="T49" s="4"/>
      <c r="U49" s="5"/>
    </row>
    <row r="50" spans="1:21">
      <c r="A50" s="9">
        <f>A41/16</f>
        <v>1</v>
      </c>
      <c r="B50" s="8">
        <f>B41/12</f>
        <v>1</v>
      </c>
      <c r="C50" s="8">
        <f>C41/18</f>
        <v>1</v>
      </c>
      <c r="D50" s="8">
        <f>D41/8</f>
        <v>1</v>
      </c>
      <c r="E50" s="4"/>
      <c r="F50" s="8">
        <f>F41/16</f>
        <v>1.125</v>
      </c>
      <c r="G50" s="8">
        <f>G41/12</f>
        <v>1.6666666666666667</v>
      </c>
      <c r="H50" s="8">
        <f>H41/18</f>
        <v>0.61111111111111116</v>
      </c>
      <c r="I50" s="8">
        <f>I41/8</f>
        <v>0.75</v>
      </c>
      <c r="J50" s="4"/>
      <c r="K50" s="8">
        <f>K41/16</f>
        <v>1.3125</v>
      </c>
      <c r="L50" s="8">
        <f>L41/12</f>
        <v>2.0833333333333335</v>
      </c>
      <c r="M50" s="8">
        <f>M41/18</f>
        <v>1.1666666666666667</v>
      </c>
      <c r="N50" s="8">
        <f>N41/8</f>
        <v>1.25</v>
      </c>
      <c r="O50" s="4"/>
      <c r="P50" s="8">
        <f t="shared" ref="P50:P52" si="80">TTEST(A50:D50,F50:I50,2,2)</f>
        <v>0.87670863615441785</v>
      </c>
      <c r="Q50" s="6">
        <f t="shared" ref="Q50:Q52" si="81">TTEST(A50:D50,K50:N50,2,2)</f>
        <v>7.6620253554609094E-2</v>
      </c>
      <c r="R50" s="14">
        <f>AVERAGE(A50:D50)</f>
        <v>1</v>
      </c>
      <c r="S50" s="14">
        <f>AVERAGE(F50:I50)</f>
        <v>1.0381944444444446</v>
      </c>
      <c r="T50" s="14">
        <f>AVERAGE(K50:N50)</f>
        <v>1.453125</v>
      </c>
      <c r="U50" s="5"/>
    </row>
    <row r="51" spans="1:21">
      <c r="A51" s="9">
        <f t="shared" ref="A51:A57" si="82">A42/16</f>
        <v>2.25</v>
      </c>
      <c r="B51" s="8">
        <f t="shared" ref="B51:B57" si="83">B42/12</f>
        <v>3.4166666666666665</v>
      </c>
      <c r="C51" s="8">
        <f t="shared" ref="C51:C57" si="84">C42/18</f>
        <v>2.1666666666666665</v>
      </c>
      <c r="D51" s="8">
        <f t="shared" ref="D51:D57" si="85">D42/8</f>
        <v>2.125</v>
      </c>
      <c r="E51" s="4"/>
      <c r="F51" s="8">
        <f t="shared" ref="F51:F57" si="86">F42/16</f>
        <v>1.375</v>
      </c>
      <c r="G51" s="8">
        <f t="shared" ref="G51:G57" si="87">G42/12</f>
        <v>3.5</v>
      </c>
      <c r="H51" s="8">
        <f t="shared" ref="H51:H57" si="88">H42/18</f>
        <v>1.3888888888888888</v>
      </c>
      <c r="I51" s="8">
        <f t="shared" ref="I51:I57" si="89">I42/8</f>
        <v>1.125</v>
      </c>
      <c r="J51" s="4"/>
      <c r="K51" s="8">
        <f t="shared" ref="K51:K57" si="90">K42/16</f>
        <v>2.3125</v>
      </c>
      <c r="L51" s="8">
        <f t="shared" ref="L51:L57" si="91">L42/12</f>
        <v>3.5833333333333335</v>
      </c>
      <c r="M51" s="8">
        <f t="shared" ref="M51:M57" si="92">M42/18</f>
        <v>2</v>
      </c>
      <c r="N51" s="8">
        <f t="shared" ref="N51:N57" si="93">N42/8</f>
        <v>1.625</v>
      </c>
      <c r="O51" s="4"/>
      <c r="P51" s="8">
        <f t="shared" si="80"/>
        <v>0.35085358089962315</v>
      </c>
      <c r="Q51" s="8">
        <f t="shared" si="81"/>
        <v>0.84217892130323402</v>
      </c>
      <c r="R51" s="7">
        <f t="shared" ref="R51:R57" si="94">AVERAGE(A51:D51)</f>
        <v>2.489583333333333</v>
      </c>
      <c r="S51" s="7">
        <f t="shared" ref="S51:S57" si="95">AVERAGE(F51:I51)</f>
        <v>1.8472222222222223</v>
      </c>
      <c r="T51" s="7">
        <f t="shared" ref="T51:T57" si="96">AVERAGE(K51:N51)</f>
        <v>2.3802083333333335</v>
      </c>
      <c r="U51" s="5"/>
    </row>
    <row r="52" spans="1:21">
      <c r="A52" s="9">
        <f t="shared" si="82"/>
        <v>1.375</v>
      </c>
      <c r="B52" s="8">
        <f t="shared" si="83"/>
        <v>1.75</v>
      </c>
      <c r="C52" s="8">
        <f t="shared" si="84"/>
        <v>1.8333333333333333</v>
      </c>
      <c r="D52" s="8">
        <f t="shared" si="85"/>
        <v>1.25</v>
      </c>
      <c r="E52" s="4"/>
      <c r="F52" s="8">
        <f t="shared" si="86"/>
        <v>1.25</v>
      </c>
      <c r="G52" s="8">
        <f t="shared" si="87"/>
        <v>2.1666666666666665</v>
      </c>
      <c r="H52" s="8">
        <f t="shared" si="88"/>
        <v>0.66666666666666663</v>
      </c>
      <c r="I52" s="8">
        <f t="shared" si="89"/>
        <v>0.75</v>
      </c>
      <c r="J52" s="4"/>
      <c r="K52" s="8">
        <f t="shared" si="90"/>
        <v>1.5</v>
      </c>
      <c r="L52" s="8">
        <f t="shared" si="91"/>
        <v>2.5</v>
      </c>
      <c r="M52" s="8">
        <f t="shared" si="92"/>
        <v>1.1666666666666667</v>
      </c>
      <c r="N52" s="8">
        <f t="shared" si="93"/>
        <v>1.25</v>
      </c>
      <c r="O52" s="4"/>
      <c r="P52" s="8">
        <f t="shared" si="80"/>
        <v>0.391623099047269</v>
      </c>
      <c r="Q52" s="8">
        <f t="shared" si="81"/>
        <v>0.88259607042769728</v>
      </c>
      <c r="R52" s="7">
        <f t="shared" si="94"/>
        <v>1.5520833333333333</v>
      </c>
      <c r="S52" s="7">
        <f t="shared" si="95"/>
        <v>1.2083333333333333</v>
      </c>
      <c r="T52" s="7">
        <f t="shared" si="96"/>
        <v>1.6041666666666667</v>
      </c>
      <c r="U52" s="5"/>
    </row>
    <row r="53" spans="1:21">
      <c r="A53" s="9">
        <f t="shared" si="82"/>
        <v>1.75</v>
      </c>
      <c r="B53" s="8">
        <f t="shared" si="83"/>
        <v>2</v>
      </c>
      <c r="C53" s="8">
        <f t="shared" si="84"/>
        <v>1.8888888888888888</v>
      </c>
      <c r="D53" s="8">
        <f t="shared" si="85"/>
        <v>1.375</v>
      </c>
      <c r="E53" s="4"/>
      <c r="F53" s="8">
        <f t="shared" si="86"/>
        <v>1.3125</v>
      </c>
      <c r="G53" s="8">
        <f t="shared" si="87"/>
        <v>2.1666666666666665</v>
      </c>
      <c r="H53" s="8">
        <f t="shared" si="88"/>
        <v>1.1666666666666667</v>
      </c>
      <c r="I53" s="8">
        <f t="shared" si="89"/>
        <v>0.75</v>
      </c>
      <c r="J53" s="4"/>
      <c r="K53" s="8">
        <f t="shared" si="90"/>
        <v>1.625</v>
      </c>
      <c r="L53" s="8">
        <f t="shared" si="91"/>
        <v>2.5</v>
      </c>
      <c r="M53" s="8">
        <f t="shared" si="92"/>
        <v>1.4722222222222223</v>
      </c>
      <c r="N53" s="8">
        <f t="shared" si="93"/>
        <v>1.375</v>
      </c>
      <c r="O53" s="4"/>
      <c r="P53" s="8">
        <f>TTEST(A53:D53,F53:I53,2,2)</f>
        <v>0.26248395302294136</v>
      </c>
      <c r="Q53" s="8">
        <f>TTEST(A53:D53,K53:N53,2,2)</f>
        <v>0.97263186893668796</v>
      </c>
      <c r="R53" s="7">
        <f t="shared" si="94"/>
        <v>1.7534722222222223</v>
      </c>
      <c r="S53" s="7">
        <f t="shared" si="95"/>
        <v>1.3489583333333333</v>
      </c>
      <c r="T53" s="7">
        <f t="shared" si="96"/>
        <v>1.7430555555555556</v>
      </c>
      <c r="U53" s="5"/>
    </row>
    <row r="54" spans="1:21">
      <c r="A54" s="9">
        <f t="shared" si="82"/>
        <v>1.25</v>
      </c>
      <c r="B54" s="8">
        <f t="shared" si="83"/>
        <v>1.5833333333333333</v>
      </c>
      <c r="C54" s="8">
        <f t="shared" si="84"/>
        <v>1.2222222222222223</v>
      </c>
      <c r="D54" s="8">
        <f t="shared" si="85"/>
        <v>1</v>
      </c>
      <c r="E54" s="4"/>
      <c r="F54" s="8">
        <f t="shared" si="86"/>
        <v>0.9375</v>
      </c>
      <c r="G54" s="8">
        <f t="shared" si="87"/>
        <v>2.1666666666666665</v>
      </c>
      <c r="H54" s="8">
        <f t="shared" si="88"/>
        <v>0.83333333333333337</v>
      </c>
      <c r="I54" s="8">
        <f t="shared" si="89"/>
        <v>0.75</v>
      </c>
      <c r="J54" s="4"/>
      <c r="K54" s="8">
        <f t="shared" si="90"/>
        <v>1.375</v>
      </c>
      <c r="L54" s="8">
        <f t="shared" si="91"/>
        <v>1.75</v>
      </c>
      <c r="M54" s="8">
        <f t="shared" si="92"/>
        <v>1.1111111111111112</v>
      </c>
      <c r="N54" s="8">
        <f t="shared" si="93"/>
        <v>1</v>
      </c>
      <c r="O54" s="4"/>
      <c r="P54" s="8">
        <f t="shared" ref="P54:P57" si="97">TTEST(A54:D54,F54:I54,2,2)</f>
        <v>0.80405068572353389</v>
      </c>
      <c r="Q54" s="8">
        <f t="shared" ref="Q54:Q57" si="98">TTEST(A54:D54,K54:N54,2,2)</f>
        <v>0.83347548427424356</v>
      </c>
      <c r="R54" s="7">
        <f t="shared" si="94"/>
        <v>1.2638888888888888</v>
      </c>
      <c r="S54" s="7">
        <f t="shared" si="95"/>
        <v>1.171875</v>
      </c>
      <c r="T54" s="7">
        <f t="shared" si="96"/>
        <v>1.3090277777777777</v>
      </c>
      <c r="U54" s="5"/>
    </row>
    <row r="55" spans="1:21">
      <c r="A55" s="9">
        <f t="shared" si="82"/>
        <v>2.0625</v>
      </c>
      <c r="B55" s="8">
        <f t="shared" si="83"/>
        <v>2.4166666666666665</v>
      </c>
      <c r="C55" s="8">
        <f t="shared" si="84"/>
        <v>2.3333333333333335</v>
      </c>
      <c r="D55" s="8">
        <f t="shared" si="85"/>
        <v>1.625</v>
      </c>
      <c r="E55" s="4"/>
      <c r="F55" s="8">
        <f t="shared" si="86"/>
        <v>1.4375</v>
      </c>
      <c r="G55" s="8">
        <f t="shared" si="87"/>
        <v>2.9166666666666665</v>
      </c>
      <c r="H55" s="8">
        <f t="shared" si="88"/>
        <v>1</v>
      </c>
      <c r="I55" s="8">
        <f t="shared" si="89"/>
        <v>1.375</v>
      </c>
      <c r="J55" s="4"/>
      <c r="K55" s="8">
        <f t="shared" si="90"/>
        <v>1.875</v>
      </c>
      <c r="L55" s="8">
        <f t="shared" si="91"/>
        <v>2.3333333333333335</v>
      </c>
      <c r="M55" s="8">
        <f t="shared" si="92"/>
        <v>1.7777777777777777</v>
      </c>
      <c r="N55" s="8">
        <f t="shared" si="93"/>
        <v>1.375</v>
      </c>
      <c r="O55" s="4"/>
      <c r="P55" s="8">
        <f t="shared" si="97"/>
        <v>0.38775265508404394</v>
      </c>
      <c r="Q55" s="8">
        <f t="shared" si="98"/>
        <v>0.34996943259494262</v>
      </c>
      <c r="R55" s="7">
        <f t="shared" si="94"/>
        <v>2.109375</v>
      </c>
      <c r="S55" s="7">
        <f t="shared" si="95"/>
        <v>1.6822916666666665</v>
      </c>
      <c r="T55" s="7">
        <f t="shared" si="96"/>
        <v>1.8402777777777779</v>
      </c>
      <c r="U55" s="5"/>
    </row>
    <row r="56" spans="1:21">
      <c r="A56" s="9">
        <f t="shared" si="82"/>
        <v>1.75</v>
      </c>
      <c r="B56" s="8">
        <f t="shared" si="83"/>
        <v>2.25</v>
      </c>
      <c r="C56" s="8">
        <f t="shared" si="84"/>
        <v>2.6666666666666665</v>
      </c>
      <c r="D56" s="8">
        <f t="shared" si="85"/>
        <v>1.75</v>
      </c>
      <c r="E56" s="4"/>
      <c r="F56" s="8">
        <f t="shared" si="86"/>
        <v>1.8125</v>
      </c>
      <c r="G56" s="8">
        <f t="shared" si="87"/>
        <v>3.6666666666666665</v>
      </c>
      <c r="H56" s="8">
        <f t="shared" si="88"/>
        <v>1.3888888888888888</v>
      </c>
      <c r="I56" s="8">
        <f t="shared" si="89"/>
        <v>1</v>
      </c>
      <c r="J56" s="4"/>
      <c r="K56" s="8">
        <f t="shared" si="90"/>
        <v>2</v>
      </c>
      <c r="L56" s="8">
        <f t="shared" si="91"/>
        <v>2.8333333333333335</v>
      </c>
      <c r="M56" s="8">
        <f t="shared" si="92"/>
        <v>1.8333333333333333</v>
      </c>
      <c r="N56" s="8">
        <f t="shared" si="93"/>
        <v>1.625</v>
      </c>
      <c r="O56" s="4"/>
      <c r="P56" s="8">
        <f t="shared" si="97"/>
        <v>0.83500775912821834</v>
      </c>
      <c r="Q56" s="8">
        <f t="shared" si="98"/>
        <v>0.93081872341287752</v>
      </c>
      <c r="R56" s="7">
        <f t="shared" si="94"/>
        <v>2.1041666666666665</v>
      </c>
      <c r="S56" s="7">
        <f t="shared" si="95"/>
        <v>1.9670138888888888</v>
      </c>
      <c r="T56" s="7">
        <f t="shared" si="96"/>
        <v>2.072916666666667</v>
      </c>
      <c r="U56" s="5"/>
    </row>
    <row r="57" spans="1:21">
      <c r="A57" s="9">
        <f t="shared" si="82"/>
        <v>2.5625</v>
      </c>
      <c r="B57" s="8">
        <f t="shared" si="83"/>
        <v>4</v>
      </c>
      <c r="C57" s="8">
        <f t="shared" si="84"/>
        <v>2.8888888888888888</v>
      </c>
      <c r="D57" s="8">
        <f t="shared" si="85"/>
        <v>2.125</v>
      </c>
      <c r="E57" s="4"/>
      <c r="F57" s="8">
        <f t="shared" si="86"/>
        <v>2.5</v>
      </c>
      <c r="G57" s="8">
        <f t="shared" si="87"/>
        <v>4.416666666666667</v>
      </c>
      <c r="H57" s="8">
        <f t="shared" si="88"/>
        <v>1.9444444444444444</v>
      </c>
      <c r="I57" s="8">
        <f t="shared" si="89"/>
        <v>1.25</v>
      </c>
      <c r="J57" s="4"/>
      <c r="K57" s="8">
        <f t="shared" si="90"/>
        <v>2.75</v>
      </c>
      <c r="L57" s="8">
        <f t="shared" si="91"/>
        <v>4.333333333333333</v>
      </c>
      <c r="M57" s="8">
        <f t="shared" si="92"/>
        <v>3.2222222222222223</v>
      </c>
      <c r="N57" s="8">
        <f t="shared" si="93"/>
        <v>2.5</v>
      </c>
      <c r="O57" s="4"/>
      <c r="P57" s="8">
        <f t="shared" si="97"/>
        <v>0.65872767092505635</v>
      </c>
      <c r="Q57" s="8">
        <f t="shared" si="98"/>
        <v>0.60935946476895475</v>
      </c>
      <c r="R57" s="7">
        <f t="shared" si="94"/>
        <v>2.8940972222222223</v>
      </c>
      <c r="S57" s="7">
        <f t="shared" si="95"/>
        <v>2.5277777777777777</v>
      </c>
      <c r="T57" s="7">
        <f t="shared" si="96"/>
        <v>3.2013888888888888</v>
      </c>
      <c r="U57" s="5"/>
    </row>
    <row r="58" spans="1:21" ht="16.2" thickBot="1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3"/>
    </row>
    <row r="59" spans="1:21">
      <c r="A59" s="95" t="s">
        <v>13</v>
      </c>
      <c r="B59" s="96"/>
      <c r="C59" s="96"/>
      <c r="D59" s="96"/>
      <c r="F59" s="97" t="s">
        <v>14</v>
      </c>
      <c r="G59" s="97"/>
      <c r="H59" s="97"/>
      <c r="I59" s="97"/>
      <c r="J59" s="1"/>
      <c r="K59" s="98" t="s">
        <v>15</v>
      </c>
      <c r="L59" s="98"/>
      <c r="M59" s="98"/>
      <c r="N59" s="98"/>
      <c r="P59" s="18" t="s">
        <v>16</v>
      </c>
      <c r="Q59" s="18" t="s">
        <v>16</v>
      </c>
      <c r="R59" s="1"/>
      <c r="S59" s="1"/>
      <c r="T59" s="1"/>
      <c r="U59" s="2"/>
    </row>
    <row r="60" spans="1:21">
      <c r="A60">
        <v>11.45</v>
      </c>
      <c r="B60">
        <v>6.45</v>
      </c>
      <c r="C60">
        <v>11</v>
      </c>
      <c r="D60">
        <v>11</v>
      </c>
      <c r="F60">
        <v>20</v>
      </c>
      <c r="G60">
        <v>6.53</v>
      </c>
      <c r="H60">
        <v>7.5</v>
      </c>
      <c r="I60">
        <v>6.27</v>
      </c>
      <c r="K60">
        <v>13.33</v>
      </c>
      <c r="L60">
        <v>6.94</v>
      </c>
      <c r="M60">
        <v>14</v>
      </c>
      <c r="N60">
        <v>7</v>
      </c>
      <c r="P60" s="8">
        <f t="shared" ref="P60:P62" si="99">TTEST(A60:D60,F60:I60,2,2)</f>
        <v>0.97827176293062168</v>
      </c>
      <c r="Q60" s="8">
        <f t="shared" ref="Q60:Q62" si="100">TTEST(A60:D60,K60:N60,2,2)</f>
        <v>0.88493779218384039</v>
      </c>
      <c r="R60" s="7">
        <f>AVERAGE(A60:D60)</f>
        <v>9.9749999999999996</v>
      </c>
      <c r="S60" s="7">
        <f>AVERAGE(F60:I60)</f>
        <v>10.074999999999999</v>
      </c>
      <c r="T60" s="7">
        <f>AVERAGE(K60:N60)</f>
        <v>10.317499999999999</v>
      </c>
      <c r="U60" s="5"/>
    </row>
    <row r="61" spans="1:21">
      <c r="A61">
        <v>27</v>
      </c>
      <c r="B61">
        <v>15</v>
      </c>
      <c r="C61">
        <v>22</v>
      </c>
      <c r="D61">
        <v>16</v>
      </c>
      <c r="E61" s="8">
        <f>TTEST($A$60:$D$60,A61:D61,2,1)</f>
        <v>2.0188681558891548E-2</v>
      </c>
      <c r="F61">
        <v>31</v>
      </c>
      <c r="G61">
        <v>15.8</v>
      </c>
      <c r="H61">
        <v>18</v>
      </c>
      <c r="I61">
        <v>11.4</v>
      </c>
      <c r="J61" s="8">
        <f>TTEST($F$60:$I$60,F61:I61,2,1)</f>
        <v>6.67827261031031E-3</v>
      </c>
      <c r="K61">
        <v>35</v>
      </c>
      <c r="L61">
        <v>13</v>
      </c>
      <c r="M61">
        <v>25</v>
      </c>
      <c r="N61">
        <v>12</v>
      </c>
      <c r="O61" s="8">
        <f>TTEST($K$60:$N$60,K61:N61,2,1)</f>
        <v>6.4098319395304568E-2</v>
      </c>
      <c r="P61" s="8">
        <f t="shared" si="99"/>
        <v>0.85720531906506792</v>
      </c>
      <c r="Q61" s="8">
        <f t="shared" si="100"/>
        <v>0.8451310896706139</v>
      </c>
      <c r="R61" s="7">
        <f t="shared" ref="R61:R67" si="101">AVERAGE(A61:D61)</f>
        <v>20</v>
      </c>
      <c r="S61" s="7">
        <f t="shared" ref="S61:S67" si="102">AVERAGE(F61:I61)</f>
        <v>19.05</v>
      </c>
      <c r="T61" s="7">
        <f t="shared" ref="T61:T67" si="103">AVERAGE(K61:N61)</f>
        <v>21.25</v>
      </c>
      <c r="U61" s="5"/>
    </row>
    <row r="62" spans="1:21">
      <c r="A62">
        <v>19</v>
      </c>
      <c r="B62">
        <v>10</v>
      </c>
      <c r="C62">
        <v>19</v>
      </c>
      <c r="D62">
        <v>9</v>
      </c>
      <c r="E62" s="8">
        <f t="shared" ref="E62:E67" si="104">TTEST($A$60:$D$60,A62:D62,2,1)</f>
        <v>0.16240575738786672</v>
      </c>
      <c r="F62">
        <v>25</v>
      </c>
      <c r="G62">
        <v>10</v>
      </c>
      <c r="H62">
        <v>13</v>
      </c>
      <c r="I62">
        <v>8</v>
      </c>
      <c r="J62" s="8">
        <f t="shared" ref="J62:J67" si="105">TTEST($F$60:$I$60,F62:I62,2,1)</f>
        <v>1.9087857050538816E-2</v>
      </c>
      <c r="K62">
        <v>23</v>
      </c>
      <c r="L62">
        <v>9</v>
      </c>
      <c r="M62">
        <v>19</v>
      </c>
      <c r="N62">
        <v>12</v>
      </c>
      <c r="O62" s="8">
        <f t="shared" ref="O62:O67" si="106">TTEST($K$60:$N$60,K62:N62,2,1)</f>
        <v>4.0851149398769999E-2</v>
      </c>
      <c r="P62" s="8">
        <f t="shared" si="99"/>
        <v>0.95928080753999345</v>
      </c>
      <c r="Q62" s="8">
        <f t="shared" si="100"/>
        <v>0.7342955831113398</v>
      </c>
      <c r="R62" s="7">
        <f t="shared" si="101"/>
        <v>14.25</v>
      </c>
      <c r="S62" s="7">
        <f t="shared" si="102"/>
        <v>14</v>
      </c>
      <c r="T62" s="7">
        <f t="shared" si="103"/>
        <v>15.75</v>
      </c>
      <c r="U62" s="5"/>
    </row>
    <row r="63" spans="1:21">
      <c r="A63">
        <v>23</v>
      </c>
      <c r="B63">
        <v>14</v>
      </c>
      <c r="C63">
        <v>25</v>
      </c>
      <c r="D63">
        <v>14</v>
      </c>
      <c r="E63" s="8">
        <f t="shared" si="104"/>
        <v>3.3176369606870301E-2</v>
      </c>
      <c r="F63">
        <v>35</v>
      </c>
      <c r="G63">
        <v>11</v>
      </c>
      <c r="H63">
        <v>12</v>
      </c>
      <c r="I63">
        <v>8</v>
      </c>
      <c r="J63" s="8">
        <f t="shared" si="105"/>
        <v>0.11604178328869036</v>
      </c>
      <c r="K63">
        <v>27</v>
      </c>
      <c r="L63">
        <v>9.6999999999999993</v>
      </c>
      <c r="M63">
        <v>20</v>
      </c>
      <c r="N63">
        <v>12.6</v>
      </c>
      <c r="O63" s="8">
        <f t="shared" si="106"/>
        <v>5.761927393957314E-2</v>
      </c>
      <c r="P63" s="8">
        <f>TTEST(A63:D63,F63:I63,2,2)</f>
        <v>0.72855617062712563</v>
      </c>
      <c r="Q63" s="8">
        <f>TTEST(A63:D63,K63:N63,2,2)</f>
        <v>0.74202646808131456</v>
      </c>
      <c r="R63" s="7">
        <f t="shared" si="101"/>
        <v>19</v>
      </c>
      <c r="S63" s="7">
        <f t="shared" si="102"/>
        <v>16.5</v>
      </c>
      <c r="T63" s="7">
        <f t="shared" si="103"/>
        <v>17.324999999999999</v>
      </c>
      <c r="U63" s="5"/>
    </row>
    <row r="64" spans="1:21">
      <c r="A64">
        <v>14</v>
      </c>
      <c r="B64">
        <v>11</v>
      </c>
      <c r="C64">
        <v>19</v>
      </c>
      <c r="D64">
        <v>12</v>
      </c>
      <c r="E64" s="8">
        <f t="shared" si="104"/>
        <v>7.6107526177627907E-2</v>
      </c>
      <c r="F64">
        <v>26</v>
      </c>
      <c r="G64">
        <v>8</v>
      </c>
      <c r="H64">
        <v>14</v>
      </c>
      <c r="I64">
        <v>9</v>
      </c>
      <c r="J64" s="8">
        <f t="shared" si="105"/>
        <v>4.2599810489824232E-2</v>
      </c>
      <c r="K64">
        <v>19</v>
      </c>
      <c r="L64">
        <v>6</v>
      </c>
      <c r="M64">
        <v>12</v>
      </c>
      <c r="N64">
        <v>8</v>
      </c>
      <c r="O64" s="8">
        <f t="shared" si="106"/>
        <v>0.62090722411075872</v>
      </c>
      <c r="P64" s="8">
        <f t="shared" ref="P64:P67" si="107">TTEST(A64:D64,F64:I64,2,2)</f>
        <v>0.95747778710236275</v>
      </c>
      <c r="Q64" s="8">
        <f t="shared" ref="Q64:Q67" si="108">TTEST(A64:D64,K64:N64,2,2)</f>
        <v>0.44640523844035551</v>
      </c>
      <c r="R64" s="7">
        <f t="shared" si="101"/>
        <v>14</v>
      </c>
      <c r="S64" s="7">
        <f t="shared" si="102"/>
        <v>14.25</v>
      </c>
      <c r="T64" s="7">
        <f t="shared" si="103"/>
        <v>11.25</v>
      </c>
      <c r="U64" s="5"/>
    </row>
    <row r="65" spans="1:21">
      <c r="A65">
        <v>37</v>
      </c>
      <c r="B65">
        <v>13</v>
      </c>
      <c r="C65">
        <v>38</v>
      </c>
      <c r="D65">
        <v>24</v>
      </c>
      <c r="E65" s="8">
        <f t="shared" si="104"/>
        <v>3.5717584283701843E-2</v>
      </c>
      <c r="F65">
        <v>40</v>
      </c>
      <c r="G65">
        <v>15</v>
      </c>
      <c r="H65">
        <v>15</v>
      </c>
      <c r="I65">
        <v>12.5</v>
      </c>
      <c r="J65" s="8">
        <f t="shared" si="105"/>
        <v>4.5247544030501304E-2</v>
      </c>
      <c r="K65">
        <v>33.46</v>
      </c>
      <c r="L65">
        <v>13.7</v>
      </c>
      <c r="M65">
        <v>27</v>
      </c>
      <c r="N65">
        <v>11</v>
      </c>
      <c r="O65" s="8">
        <f t="shared" si="106"/>
        <v>5.5009049739209989E-2</v>
      </c>
      <c r="P65" s="8">
        <f t="shared" si="107"/>
        <v>0.43349311086245379</v>
      </c>
      <c r="Q65" s="8">
        <f t="shared" si="108"/>
        <v>0.43323771891716129</v>
      </c>
      <c r="R65" s="7">
        <f t="shared" si="101"/>
        <v>28</v>
      </c>
      <c r="S65" s="7">
        <f t="shared" si="102"/>
        <v>20.625</v>
      </c>
      <c r="T65" s="7">
        <f t="shared" si="103"/>
        <v>21.29</v>
      </c>
      <c r="U65" s="5"/>
    </row>
    <row r="66" spans="1:21">
      <c r="A66">
        <v>29</v>
      </c>
      <c r="B66">
        <v>12</v>
      </c>
      <c r="C66">
        <v>27</v>
      </c>
      <c r="D66">
        <v>19</v>
      </c>
      <c r="E66" s="10">
        <f t="shared" si="104"/>
        <v>2.8084087847332018E-2</v>
      </c>
      <c r="F66">
        <v>46</v>
      </c>
      <c r="G66">
        <v>15</v>
      </c>
      <c r="H66">
        <v>18</v>
      </c>
      <c r="I66">
        <v>12.6</v>
      </c>
      <c r="J66" s="8">
        <f t="shared" si="105"/>
        <v>6.4211047471338961E-2</v>
      </c>
      <c r="K66">
        <v>37.331000000000003</v>
      </c>
      <c r="L66">
        <v>11</v>
      </c>
      <c r="M66">
        <v>23</v>
      </c>
      <c r="N66">
        <v>14</v>
      </c>
      <c r="O66" s="8">
        <f t="shared" si="106"/>
        <v>8.9456764408953268E-2</v>
      </c>
      <c r="P66" s="8">
        <f t="shared" si="107"/>
        <v>0.89919270225280523</v>
      </c>
      <c r="Q66" s="8">
        <f t="shared" si="108"/>
        <v>0.95493718523652193</v>
      </c>
      <c r="R66" s="7">
        <f t="shared" si="101"/>
        <v>21.75</v>
      </c>
      <c r="S66" s="7">
        <f t="shared" si="102"/>
        <v>22.9</v>
      </c>
      <c r="T66" s="7">
        <f t="shared" si="103"/>
        <v>21.332750000000001</v>
      </c>
      <c r="U66" s="5"/>
    </row>
    <row r="67" spans="1:21" ht="16.2" thickBot="1">
      <c r="A67">
        <v>32</v>
      </c>
      <c r="B67">
        <v>21</v>
      </c>
      <c r="C67">
        <v>33</v>
      </c>
      <c r="D67">
        <v>17</v>
      </c>
      <c r="E67" s="10">
        <f t="shared" si="104"/>
        <v>2.258804277121438E-2</v>
      </c>
      <c r="F67">
        <v>55</v>
      </c>
      <c r="G67">
        <v>16</v>
      </c>
      <c r="H67">
        <v>19</v>
      </c>
      <c r="I67">
        <v>12</v>
      </c>
      <c r="J67" s="8">
        <f t="shared" si="105"/>
        <v>0.10258518247656144</v>
      </c>
      <c r="K67">
        <v>41.88</v>
      </c>
      <c r="L67">
        <v>17</v>
      </c>
      <c r="M67">
        <v>36.409999999999997</v>
      </c>
      <c r="N67">
        <v>16</v>
      </c>
      <c r="O67" s="8">
        <f t="shared" si="106"/>
        <v>3.5132483872997888E-2</v>
      </c>
      <c r="P67" s="8">
        <f t="shared" si="107"/>
        <v>0.98212934442666744</v>
      </c>
      <c r="Q67" s="8">
        <f t="shared" si="108"/>
        <v>0.79786307464807527</v>
      </c>
      <c r="R67" s="7">
        <f t="shared" si="101"/>
        <v>25.75</v>
      </c>
      <c r="S67" s="7">
        <f t="shared" si="102"/>
        <v>25.5</v>
      </c>
      <c r="T67" s="7">
        <f t="shared" si="103"/>
        <v>27.822499999999998</v>
      </c>
      <c r="U67" s="5"/>
    </row>
    <row r="68" spans="1:21">
      <c r="P68" s="18" t="s">
        <v>16</v>
      </c>
      <c r="Q68" s="18" t="s">
        <v>16</v>
      </c>
      <c r="R68" s="4"/>
      <c r="S68" s="4"/>
      <c r="T68" s="4"/>
      <c r="U68" s="5"/>
    </row>
    <row r="69" spans="1:21">
      <c r="A69" s="9">
        <f>A60/11.45</f>
        <v>1</v>
      </c>
      <c r="B69" s="8">
        <f>B60/6.45</f>
        <v>1</v>
      </c>
      <c r="C69" s="8">
        <f>C60/11</f>
        <v>1</v>
      </c>
      <c r="D69" s="8">
        <f>D60/11</f>
        <v>1</v>
      </c>
      <c r="F69" s="9">
        <f>F60/11.45</f>
        <v>1.7467248908296944</v>
      </c>
      <c r="G69" s="8">
        <f>G60/6.45</f>
        <v>1.0124031007751939</v>
      </c>
      <c r="H69" s="8">
        <f>H60/11</f>
        <v>0.68181818181818177</v>
      </c>
      <c r="I69" s="8">
        <f>I60/11</f>
        <v>0.56999999999999995</v>
      </c>
      <c r="K69" s="9">
        <f>K60/11.45</f>
        <v>1.1641921397379913</v>
      </c>
      <c r="L69" s="8">
        <f>L60/6.45</f>
        <v>1.075968992248062</v>
      </c>
      <c r="M69" s="8">
        <f>M60/11</f>
        <v>1.2727272727272727</v>
      </c>
      <c r="N69" s="8">
        <f>N60/11</f>
        <v>0.63636363636363635</v>
      </c>
      <c r="P69" s="8">
        <f t="shared" ref="P69:P71" si="109">TTEST(A69:D69,F69:I69,2,2)</f>
        <v>0.99210096579629004</v>
      </c>
      <c r="Q69" s="6">
        <f t="shared" ref="Q69:Q71" si="110">TTEST(A69:D69,K69:N69,2,2)</f>
        <v>0.79816386496864378</v>
      </c>
      <c r="R69" s="17">
        <f>AVERAGE(A69:D69)</f>
        <v>1</v>
      </c>
      <c r="S69" s="17">
        <f>AVERAGE(F69:I69)</f>
        <v>1.0027365433557676</v>
      </c>
      <c r="T69" s="17">
        <f>AVERAGE(K69:N69)</f>
        <v>1.0373130102692407</v>
      </c>
      <c r="U69" s="5"/>
    </row>
    <row r="70" spans="1:21">
      <c r="A70" s="9">
        <f t="shared" ref="A70:A76" si="111">A61/11.45</f>
        <v>2.3580786026200875</v>
      </c>
      <c r="B70" s="8">
        <f t="shared" ref="B70:B76" si="112">B61/6.45</f>
        <v>2.3255813953488373</v>
      </c>
      <c r="C70" s="8">
        <f t="shared" ref="C70:D70" si="113">C61/11</f>
        <v>2</v>
      </c>
      <c r="D70" s="8">
        <f t="shared" si="113"/>
        <v>1.4545454545454546</v>
      </c>
      <c r="E70" s="8">
        <f>TTEST($A$69:$D$69,A70:D70,2,1)</f>
        <v>1.593756409890424E-2</v>
      </c>
      <c r="F70" s="9">
        <f t="shared" ref="F70:F76" si="114">F61/11.45</f>
        <v>2.7074235807860263</v>
      </c>
      <c r="G70" s="8">
        <f t="shared" ref="G70:G76" si="115">G61/6.45</f>
        <v>2.4496124031007751</v>
      </c>
      <c r="H70" s="8">
        <f t="shared" ref="H70:I70" si="116">H61/11</f>
        <v>1.6363636363636365</v>
      </c>
      <c r="I70" s="8">
        <f t="shared" si="116"/>
        <v>1.0363636363636364</v>
      </c>
      <c r="J70" s="8">
        <f>TTEST($F$69:$I$69,F70:I70,2,1)</f>
        <v>1.70407951261961E-2</v>
      </c>
      <c r="K70" s="9">
        <f t="shared" ref="K70:K76" si="117">K61/11.45</f>
        <v>3.0567685589519651</v>
      </c>
      <c r="L70" s="8">
        <f t="shared" ref="L70:L76" si="118">L61/6.45</f>
        <v>2.0155038759689923</v>
      </c>
      <c r="M70" s="8">
        <f t="shared" ref="M70:N70" si="119">M61/11</f>
        <v>2.2727272727272729</v>
      </c>
      <c r="N70" s="8">
        <f t="shared" si="119"/>
        <v>1.0909090909090908</v>
      </c>
      <c r="O70" s="8">
        <f>TTEST($K$69:$N$69,K70:N70,2,1)</f>
        <v>3.7375286775057373E-2</v>
      </c>
      <c r="P70" s="8">
        <f t="shared" si="109"/>
        <v>0.86549628857151106</v>
      </c>
      <c r="Q70" s="8">
        <f t="shared" si="110"/>
        <v>0.87575890021295044</v>
      </c>
      <c r="R70" s="7">
        <f t="shared" ref="R70:R76" si="120">AVERAGE(A70:D70)</f>
        <v>2.0345513631285947</v>
      </c>
      <c r="S70" s="7">
        <f t="shared" ref="S70:S76" si="121">AVERAGE(F70:I70)</f>
        <v>1.9574408141535187</v>
      </c>
      <c r="T70" s="7">
        <f t="shared" ref="T70:T76" si="122">AVERAGE(K70:N70)</f>
        <v>2.1089771996393303</v>
      </c>
      <c r="U70" s="5"/>
    </row>
    <row r="71" spans="1:21">
      <c r="A71" s="9">
        <f t="shared" si="111"/>
        <v>1.6593886462882097</v>
      </c>
      <c r="B71" s="8">
        <f t="shared" si="112"/>
        <v>1.5503875968992247</v>
      </c>
      <c r="C71" s="8">
        <f t="shared" ref="C71:D71" si="123">C62/11</f>
        <v>1.7272727272727273</v>
      </c>
      <c r="D71" s="8">
        <f t="shared" si="123"/>
        <v>0.81818181818181823</v>
      </c>
      <c r="E71" s="8">
        <f t="shared" ref="E71:E76" si="124">TTEST($A$69:$D$69,A71:D71,2,1)</f>
        <v>0.12790145509148948</v>
      </c>
      <c r="F71" s="9">
        <f t="shared" si="114"/>
        <v>2.1834061135371181</v>
      </c>
      <c r="G71" s="8">
        <f t="shared" si="115"/>
        <v>1.5503875968992247</v>
      </c>
      <c r="H71" s="8">
        <f t="shared" ref="H71:I71" si="125">H62/11</f>
        <v>1.1818181818181819</v>
      </c>
      <c r="I71" s="8">
        <f t="shared" si="125"/>
        <v>0.72727272727272729</v>
      </c>
      <c r="J71" s="8">
        <f t="shared" ref="J71:J76" si="126">TTEST($F$69:$I$69,F71:I71,2,1)</f>
        <v>1.7846042592996304E-2</v>
      </c>
      <c r="K71" s="9">
        <f t="shared" si="117"/>
        <v>2.0087336244541487</v>
      </c>
      <c r="L71" s="8">
        <f t="shared" si="118"/>
        <v>1.3953488372093024</v>
      </c>
      <c r="M71" s="8">
        <f t="shared" ref="M71:N71" si="127">M62/11</f>
        <v>1.7272727272727273</v>
      </c>
      <c r="N71" s="8">
        <f t="shared" si="127"/>
        <v>1.0909090909090908</v>
      </c>
      <c r="O71" s="8">
        <f t="shared" ref="O71:O76" si="128">TTEST($K$69:$N$69,K71:N71,2,1)</f>
        <v>1.9623489198600252E-2</v>
      </c>
      <c r="P71" s="8">
        <f t="shared" si="109"/>
        <v>0.94235559154320048</v>
      </c>
      <c r="Q71" s="8">
        <f t="shared" si="110"/>
        <v>0.70072565694946776</v>
      </c>
      <c r="R71" s="7">
        <f t="shared" si="120"/>
        <v>1.4388076971604951</v>
      </c>
      <c r="S71" s="7">
        <f t="shared" si="121"/>
        <v>1.410721154881813</v>
      </c>
      <c r="T71" s="7">
        <f t="shared" si="122"/>
        <v>1.5555660699613174</v>
      </c>
      <c r="U71" s="5"/>
    </row>
    <row r="72" spans="1:21">
      <c r="A72" s="9">
        <f t="shared" si="111"/>
        <v>2.0087336244541487</v>
      </c>
      <c r="B72" s="8">
        <f t="shared" si="112"/>
        <v>2.1705426356589146</v>
      </c>
      <c r="C72" s="8">
        <f t="shared" ref="C72:D72" si="129">C63/11</f>
        <v>2.2727272727272729</v>
      </c>
      <c r="D72" s="8">
        <f t="shared" si="129"/>
        <v>1.2727272727272727</v>
      </c>
      <c r="E72" s="8">
        <f t="shared" si="124"/>
        <v>2.5945499079022206E-2</v>
      </c>
      <c r="F72" s="9">
        <f t="shared" si="114"/>
        <v>3.0567685589519651</v>
      </c>
      <c r="G72" s="8">
        <f t="shared" si="115"/>
        <v>1.7054263565891472</v>
      </c>
      <c r="H72" s="8">
        <f t="shared" ref="H72:I72" si="130">H63/11</f>
        <v>1.0909090909090908</v>
      </c>
      <c r="I72" s="8">
        <f t="shared" si="130"/>
        <v>0.72727272727272729</v>
      </c>
      <c r="J72" s="8">
        <f t="shared" si="126"/>
        <v>8.1068882510305196E-2</v>
      </c>
      <c r="K72" s="9">
        <f t="shared" si="117"/>
        <v>2.3580786026200875</v>
      </c>
      <c r="L72" s="8">
        <f t="shared" si="118"/>
        <v>1.5038759689922478</v>
      </c>
      <c r="M72" s="8">
        <f t="shared" ref="M72:N72" si="131">M63/11</f>
        <v>1.8181818181818181</v>
      </c>
      <c r="N72" s="8">
        <f t="shared" si="131"/>
        <v>1.1454545454545455</v>
      </c>
      <c r="O72" s="8">
        <f t="shared" si="128"/>
        <v>3.2275504091876253E-2</v>
      </c>
      <c r="P72" s="8">
        <f>TTEST(A72:D72,F72:I72,2,2)</f>
        <v>0.62752219741773718</v>
      </c>
      <c r="Q72" s="8">
        <f>TTEST(A72:D72,K72:N72,2,2)</f>
        <v>0.53578869685938924</v>
      </c>
      <c r="R72" s="7">
        <f t="shared" si="120"/>
        <v>1.9311827013919023</v>
      </c>
      <c r="S72" s="7">
        <f t="shared" si="121"/>
        <v>1.6450941834307327</v>
      </c>
      <c r="T72" s="7">
        <f t="shared" si="122"/>
        <v>1.7063977338121747</v>
      </c>
      <c r="U72" s="5"/>
    </row>
    <row r="73" spans="1:21">
      <c r="A73" s="9">
        <f t="shared" si="111"/>
        <v>1.2227074235807862</v>
      </c>
      <c r="B73" s="8">
        <f t="shared" si="112"/>
        <v>1.7054263565891472</v>
      </c>
      <c r="C73" s="8">
        <f t="shared" ref="C73:D73" si="132">C64/11</f>
        <v>1.7272727272727273</v>
      </c>
      <c r="D73" s="8">
        <f t="shared" si="132"/>
        <v>1.0909090909090908</v>
      </c>
      <c r="E73" s="8">
        <f t="shared" si="124"/>
        <v>7.6005265750263132E-2</v>
      </c>
      <c r="F73" s="9">
        <f t="shared" si="114"/>
        <v>2.2707423580786026</v>
      </c>
      <c r="G73" s="8">
        <f t="shared" si="115"/>
        <v>1.2403100775193798</v>
      </c>
      <c r="H73" s="8">
        <f t="shared" ref="H73:I73" si="133">H64/11</f>
        <v>1.2727272727272727</v>
      </c>
      <c r="I73" s="8">
        <f t="shared" si="133"/>
        <v>0.81818181818181823</v>
      </c>
      <c r="J73" s="8">
        <f t="shared" si="126"/>
        <v>2.3679511833862264E-2</v>
      </c>
      <c r="K73" s="9">
        <f t="shared" si="117"/>
        <v>1.6593886462882097</v>
      </c>
      <c r="L73" s="8">
        <f t="shared" si="118"/>
        <v>0.93023255813953487</v>
      </c>
      <c r="M73" s="8">
        <f t="shared" ref="M73:N73" si="134">M64/11</f>
        <v>1.0909090909090908</v>
      </c>
      <c r="N73" s="8">
        <f t="shared" si="134"/>
        <v>0.72727272727272729</v>
      </c>
      <c r="O73" s="8">
        <f t="shared" si="128"/>
        <v>0.7060155991742586</v>
      </c>
      <c r="P73" s="8">
        <f t="shared" ref="P73:P76" si="135">TTEST(A73:D73,F73:I73,2,2)</f>
        <v>0.9209785580824148</v>
      </c>
      <c r="Q73" s="8">
        <f t="shared" ref="Q73:Q76" si="136">TTEST(A73:D73,K73:N73,2,2)</f>
        <v>0.2433051426562326</v>
      </c>
      <c r="R73" s="7">
        <f t="shared" si="120"/>
        <v>1.4365788995879378</v>
      </c>
      <c r="S73" s="7">
        <f t="shared" si="121"/>
        <v>1.4004903816267684</v>
      </c>
      <c r="T73" s="7">
        <f t="shared" si="122"/>
        <v>1.1019507556523906</v>
      </c>
      <c r="U73" s="5"/>
    </row>
    <row r="74" spans="1:21">
      <c r="A74" s="9">
        <f t="shared" si="111"/>
        <v>3.2314410480349345</v>
      </c>
      <c r="B74" s="8">
        <f t="shared" si="112"/>
        <v>2.0155038759689923</v>
      </c>
      <c r="C74" s="8">
        <f t="shared" ref="C74:D74" si="137">C65/11</f>
        <v>3.4545454545454546</v>
      </c>
      <c r="D74" s="8">
        <f t="shared" si="137"/>
        <v>2.1818181818181817</v>
      </c>
      <c r="E74" s="8">
        <f t="shared" si="124"/>
        <v>1.7890383906671348E-2</v>
      </c>
      <c r="F74" s="9">
        <f t="shared" si="114"/>
        <v>3.4934497816593888</v>
      </c>
      <c r="G74" s="8">
        <f t="shared" si="115"/>
        <v>2.3255813953488373</v>
      </c>
      <c r="H74" s="8">
        <f t="shared" ref="H74:I74" si="138">H65/11</f>
        <v>1.3636363636363635</v>
      </c>
      <c r="I74" s="8">
        <f t="shared" si="138"/>
        <v>1.1363636363636365</v>
      </c>
      <c r="J74" s="8">
        <f t="shared" si="126"/>
        <v>3.0178839540741388E-2</v>
      </c>
      <c r="K74" s="9">
        <f t="shared" si="117"/>
        <v>2.9222707423580787</v>
      </c>
      <c r="L74" s="8">
        <f t="shared" si="118"/>
        <v>2.1240310077519378</v>
      </c>
      <c r="M74" s="8">
        <f t="shared" ref="M74:N74" si="139">M65/11</f>
        <v>2.4545454545454546</v>
      </c>
      <c r="N74" s="8">
        <f t="shared" si="139"/>
        <v>1</v>
      </c>
      <c r="O74" s="8">
        <f t="shared" si="128"/>
        <v>3.2028419878231761E-2</v>
      </c>
      <c r="P74" s="8">
        <f t="shared" si="135"/>
        <v>0.36115922447979004</v>
      </c>
      <c r="Q74" s="8">
        <f t="shared" si="136"/>
        <v>0.31839648100741563</v>
      </c>
      <c r="R74" s="7">
        <f t="shared" si="120"/>
        <v>2.7208271400918909</v>
      </c>
      <c r="S74" s="7">
        <f t="shared" si="121"/>
        <v>2.0797577942520564</v>
      </c>
      <c r="T74" s="7">
        <f t="shared" si="122"/>
        <v>2.1252118011638679</v>
      </c>
      <c r="U74" s="5"/>
    </row>
    <row r="75" spans="1:21">
      <c r="A75" s="9">
        <f t="shared" si="111"/>
        <v>2.5327510917030569</v>
      </c>
      <c r="B75" s="8">
        <f t="shared" si="112"/>
        <v>1.8604651162790697</v>
      </c>
      <c r="C75" s="8">
        <f t="shared" ref="C75:D76" si="140">C66/11</f>
        <v>2.4545454545454546</v>
      </c>
      <c r="D75" s="8">
        <f t="shared" si="140"/>
        <v>1.7272727272727273</v>
      </c>
      <c r="E75" s="8">
        <f t="shared" si="124"/>
        <v>1.1283015206475509E-2</v>
      </c>
      <c r="F75" s="9">
        <f t="shared" si="114"/>
        <v>4.0174672489082974</v>
      </c>
      <c r="G75" s="8">
        <f t="shared" si="115"/>
        <v>2.3255813953488373</v>
      </c>
      <c r="H75" s="8">
        <f t="shared" ref="H75:I75" si="141">H66/11</f>
        <v>1.6363636363636365</v>
      </c>
      <c r="I75" s="8">
        <f t="shared" si="141"/>
        <v>1.1454545454545455</v>
      </c>
      <c r="J75" s="8">
        <f t="shared" si="126"/>
        <v>3.8978009573227911E-2</v>
      </c>
      <c r="K75" s="9">
        <f t="shared" si="117"/>
        <v>3.2603493449781662</v>
      </c>
      <c r="L75" s="8">
        <f t="shared" si="118"/>
        <v>1.7054263565891472</v>
      </c>
      <c r="M75" s="8">
        <f t="shared" ref="M75:N75" si="142">M66/11</f>
        <v>2.0909090909090908</v>
      </c>
      <c r="N75" s="8">
        <f t="shared" si="142"/>
        <v>1.2727272727272727</v>
      </c>
      <c r="O75" s="8">
        <f t="shared" si="128"/>
        <v>5.9556821924855084E-2</v>
      </c>
      <c r="P75" s="8">
        <f t="shared" si="135"/>
        <v>0.84185979081837603</v>
      </c>
      <c r="Q75" s="8">
        <f t="shared" si="136"/>
        <v>0.90099058617383609</v>
      </c>
      <c r="R75" s="7">
        <f t="shared" si="120"/>
        <v>2.143758597450077</v>
      </c>
      <c r="S75" s="7">
        <f t="shared" si="121"/>
        <v>2.2812167065188289</v>
      </c>
      <c r="T75" s="7">
        <f t="shared" si="122"/>
        <v>2.0823530163009192</v>
      </c>
      <c r="U75" s="5"/>
    </row>
    <row r="76" spans="1:21">
      <c r="A76" s="9">
        <f t="shared" si="111"/>
        <v>2.7947598253275112</v>
      </c>
      <c r="B76" s="8">
        <f t="shared" si="112"/>
        <v>3.2558139534883721</v>
      </c>
      <c r="C76" s="8">
        <f t="shared" si="140"/>
        <v>3</v>
      </c>
      <c r="D76" s="8">
        <f t="shared" si="140"/>
        <v>1.5454545454545454</v>
      </c>
      <c r="E76" s="8">
        <f t="shared" si="124"/>
        <v>2.2543060117941348E-2</v>
      </c>
      <c r="F76" s="9">
        <f t="shared" si="114"/>
        <v>4.8034934497816595</v>
      </c>
      <c r="G76" s="8">
        <f t="shared" si="115"/>
        <v>2.4806201550387597</v>
      </c>
      <c r="H76" s="8">
        <f t="shared" ref="H76:I76" si="143">H67/11</f>
        <v>1.7272727272727273</v>
      </c>
      <c r="I76" s="8">
        <f t="shared" si="143"/>
        <v>1.0909090909090908</v>
      </c>
      <c r="J76" s="8">
        <f t="shared" si="126"/>
        <v>6.8699666675563306E-2</v>
      </c>
      <c r="K76" s="9">
        <f t="shared" si="117"/>
        <v>3.6576419213973805</v>
      </c>
      <c r="L76" s="8">
        <f t="shared" si="118"/>
        <v>2.635658914728682</v>
      </c>
      <c r="M76" s="8">
        <f t="shared" ref="M76:N76" si="144">M67/11</f>
        <v>3.3099999999999996</v>
      </c>
      <c r="N76" s="8">
        <f t="shared" si="144"/>
        <v>1.4545454545454546</v>
      </c>
      <c r="O76" s="8">
        <f t="shared" si="128"/>
        <v>1.696714408740797E-2</v>
      </c>
      <c r="P76" s="8">
        <f t="shared" si="135"/>
        <v>0.89484553510215958</v>
      </c>
      <c r="Q76" s="8">
        <f t="shared" si="136"/>
        <v>0.85757906384305194</v>
      </c>
      <c r="R76" s="7">
        <f t="shared" si="120"/>
        <v>2.649007081067607</v>
      </c>
      <c r="S76" s="7">
        <f t="shared" si="121"/>
        <v>2.5255738557505589</v>
      </c>
      <c r="T76" s="7">
        <f t="shared" si="122"/>
        <v>2.7644615726678796</v>
      </c>
      <c r="U76" s="5"/>
    </row>
    <row r="77" spans="1:21" ht="16.2" thickBot="1">
      <c r="O77" s="8" t="s">
        <v>3</v>
      </c>
      <c r="P77" s="12"/>
      <c r="Q77" s="12"/>
      <c r="R77" s="12"/>
      <c r="S77" s="12"/>
      <c r="T77" s="12"/>
      <c r="U77" s="13"/>
    </row>
  </sheetData>
  <mergeCells count="12">
    <mergeCell ref="A40:D40"/>
    <mergeCell ref="F40:I40"/>
    <mergeCell ref="K40:N40"/>
    <mergeCell ref="A59:D59"/>
    <mergeCell ref="F59:I59"/>
    <mergeCell ref="K59:N59"/>
    <mergeCell ref="A1:D1"/>
    <mergeCell ref="F1:I1"/>
    <mergeCell ref="K1:N1"/>
    <mergeCell ref="A21:D21"/>
    <mergeCell ref="F21:I21"/>
    <mergeCell ref="K21:N21"/>
  </mergeCells>
  <phoneticPr fontId="5" type="noConversion"/>
  <pageMargins left="0.75000000000000011" right="0.75000000000000011" top="1" bottom="1" header="0.5" footer="0.5"/>
  <pageSetup paperSize="9" scale="38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4"/>
  <sheetViews>
    <sheetView tabSelected="1" zoomScale="75" zoomScaleNormal="75" workbookViewId="0">
      <selection activeCell="A29" sqref="A29"/>
    </sheetView>
  </sheetViews>
  <sheetFormatPr defaultRowHeight="15.6"/>
  <sheetData>
    <row r="1" spans="1:31" ht="16.2" thickBot="1">
      <c r="B1" s="19" t="s">
        <v>17</v>
      </c>
      <c r="C1" s="20" t="s">
        <v>18</v>
      </c>
      <c r="D1" s="21" t="s">
        <v>19</v>
      </c>
      <c r="E1" s="21" t="s">
        <v>20</v>
      </c>
      <c r="F1" s="21" t="s">
        <v>21</v>
      </c>
      <c r="G1" s="21" t="s">
        <v>22</v>
      </c>
      <c r="H1" s="21" t="s">
        <v>23</v>
      </c>
      <c r="I1" s="21" t="s">
        <v>24</v>
      </c>
      <c r="J1" s="21"/>
      <c r="K1" s="21" t="s">
        <v>25</v>
      </c>
      <c r="L1" s="22" t="s">
        <v>26</v>
      </c>
      <c r="M1" s="23" t="s">
        <v>27</v>
      </c>
      <c r="N1" s="22" t="s">
        <v>28</v>
      </c>
      <c r="O1" s="24" t="s">
        <v>29</v>
      </c>
      <c r="P1" s="25" t="s">
        <v>30</v>
      </c>
      <c r="Q1" s="25" t="s">
        <v>31</v>
      </c>
      <c r="T1" s="128" t="s">
        <v>82</v>
      </c>
      <c r="U1" s="128"/>
      <c r="V1" s="128"/>
      <c r="W1" s="128" t="s">
        <v>83</v>
      </c>
      <c r="X1" s="128"/>
      <c r="Y1" s="128"/>
      <c r="Z1" s="128" t="s">
        <v>82</v>
      </c>
      <c r="AA1" s="128"/>
      <c r="AB1" s="128"/>
      <c r="AC1" s="128" t="s">
        <v>82</v>
      </c>
      <c r="AD1" s="128"/>
      <c r="AE1" s="128"/>
    </row>
    <row r="2" spans="1:31">
      <c r="A2" s="72">
        <v>1</v>
      </c>
      <c r="B2" s="26" t="s">
        <v>32</v>
      </c>
      <c r="C2" s="27">
        <v>5.7575757575757579E-2</v>
      </c>
      <c r="D2" s="27">
        <v>5.6296296296296296E-2</v>
      </c>
      <c r="E2" s="27">
        <v>0.12688888888888891</v>
      </c>
      <c r="F2" s="27">
        <v>5.909090909090909E-2</v>
      </c>
      <c r="G2" s="27">
        <v>9.6774193548387108E-2</v>
      </c>
      <c r="H2" s="27">
        <v>0.48589473684210532</v>
      </c>
      <c r="I2" s="27">
        <v>2.2126436781609193E-2</v>
      </c>
      <c r="J2" s="27"/>
      <c r="K2" s="27">
        <v>0.16912193091968372</v>
      </c>
      <c r="L2" s="28">
        <v>0.13422114374295466</v>
      </c>
      <c r="M2" s="29">
        <v>6.0771413118844854E-2</v>
      </c>
      <c r="N2" s="30">
        <v>0.16078604593443163</v>
      </c>
      <c r="O2" s="31" t="s">
        <v>33</v>
      </c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</row>
    <row r="3" spans="1:31" ht="16.2" thickBot="1">
      <c r="A3" s="72">
        <v>8</v>
      </c>
      <c r="B3" t="s">
        <v>34</v>
      </c>
      <c r="C3" s="32">
        <v>0.55151515151515162</v>
      </c>
      <c r="D3" s="32">
        <v>0.32271604938271609</v>
      </c>
      <c r="E3" s="32">
        <v>0.4797777777777778</v>
      </c>
      <c r="F3" s="32">
        <v>0.33757575757575758</v>
      </c>
      <c r="G3" s="32">
        <v>0.81874039938556065</v>
      </c>
      <c r="H3" s="32">
        <v>0.98947368421052628</v>
      </c>
      <c r="I3" s="32">
        <v>0.45517241379310347</v>
      </c>
      <c r="J3" s="32"/>
      <c r="K3" s="32">
        <v>0.9251768622555141</v>
      </c>
      <c r="L3" s="28">
        <v>0.6100185119870134</v>
      </c>
      <c r="M3" s="29">
        <v>9.4427115318481566E-2</v>
      </c>
      <c r="N3" s="30">
        <v>0.24983066415391988</v>
      </c>
      <c r="Q3">
        <v>1.6720986931864968E-4</v>
      </c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</row>
    <row r="4" spans="1:31">
      <c r="A4" s="72">
        <v>3</v>
      </c>
      <c r="B4" s="33" t="s">
        <v>35</v>
      </c>
      <c r="C4" s="34">
        <v>0.8412121212121213</v>
      </c>
      <c r="D4" s="34">
        <v>0.71827160493827158</v>
      </c>
      <c r="E4" s="34">
        <v>0.84577777777777785</v>
      </c>
      <c r="F4" s="34">
        <v>0.43757575757575756</v>
      </c>
      <c r="G4" s="34">
        <v>1.3680491551459293</v>
      </c>
      <c r="H4" s="34">
        <v>1.1522807017543861</v>
      </c>
      <c r="I4" s="34">
        <v>0.96091954022988502</v>
      </c>
      <c r="J4" s="34"/>
      <c r="K4" s="34">
        <v>1.4032459425717854</v>
      </c>
      <c r="L4" s="35">
        <v>0.96591657515073925</v>
      </c>
      <c r="M4" s="36">
        <v>0.11334747745455211</v>
      </c>
      <c r="N4" s="37">
        <v>0.29988923708124537</v>
      </c>
      <c r="O4" s="1"/>
      <c r="P4" s="38">
        <v>3.3203720806230353E-4</v>
      </c>
      <c r="Q4">
        <v>1.1063055217717573E-4</v>
      </c>
      <c r="S4" s="39">
        <v>1.4293398818872365</v>
      </c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</row>
    <row r="5" spans="1:31">
      <c r="A5" s="72">
        <v>4</v>
      </c>
      <c r="B5" s="3" t="s">
        <v>36</v>
      </c>
      <c r="C5" s="40">
        <v>1.4351515151515153</v>
      </c>
      <c r="D5" s="40">
        <v>0.99086419753086419</v>
      </c>
      <c r="E5" s="40">
        <v>1.4440000000000002</v>
      </c>
      <c r="F5" s="40">
        <v>0.57363636363636372</v>
      </c>
      <c r="G5" s="40">
        <v>2.2522273425499235</v>
      </c>
      <c r="H5" s="40">
        <v>1.4694736842105265</v>
      </c>
      <c r="I5" s="40">
        <v>1.5715517241379313</v>
      </c>
      <c r="J5" s="40"/>
      <c r="K5" s="40">
        <v>1.7824386183936747</v>
      </c>
      <c r="L5" s="28">
        <v>1.4399179307013501</v>
      </c>
      <c r="M5" s="29">
        <v>0.19599683605450141</v>
      </c>
      <c r="N5" s="30">
        <v>0.51855888595570876</v>
      </c>
      <c r="O5" s="4"/>
      <c r="P5" s="41">
        <v>3.6258469864858831E-4</v>
      </c>
      <c r="Q5">
        <v>1.5087939716971937E-4</v>
      </c>
      <c r="S5" s="39">
        <v>2.130755572420727</v>
      </c>
      <c r="T5" s="105" t="s">
        <v>52</v>
      </c>
      <c r="U5" s="105"/>
      <c r="V5" s="105"/>
      <c r="W5" s="105"/>
      <c r="X5" s="105"/>
      <c r="Y5" s="105"/>
      <c r="Z5" s="104" t="s">
        <v>85</v>
      </c>
      <c r="AA5" s="104"/>
      <c r="AB5" s="104"/>
      <c r="AC5" s="99" t="s">
        <v>53</v>
      </c>
      <c r="AD5" s="99"/>
      <c r="AE5" s="99"/>
    </row>
    <row r="6" spans="1:31">
      <c r="A6" s="72">
        <v>2</v>
      </c>
      <c r="B6" s="42" t="s">
        <v>37</v>
      </c>
      <c r="C6" s="43">
        <v>0.64484848484848478</v>
      </c>
      <c r="D6" s="43">
        <v>0.37061728395061727</v>
      </c>
      <c r="E6" s="43">
        <v>0.58044444444444443</v>
      </c>
      <c r="F6" s="43">
        <v>0.35121212121212125</v>
      </c>
      <c r="G6" s="43">
        <v>0.8599078341013825</v>
      </c>
      <c r="H6" s="43">
        <v>0.92014035087719304</v>
      </c>
      <c r="I6" s="43">
        <v>0.63735632183908042</v>
      </c>
      <c r="J6" s="43"/>
      <c r="K6" s="43">
        <v>1.0416978776529338</v>
      </c>
      <c r="L6" s="44">
        <v>0.67577808986578214</v>
      </c>
      <c r="M6" s="45">
        <v>8.2299692620191475E-2</v>
      </c>
      <c r="N6" s="46">
        <v>0.21774451965008443</v>
      </c>
      <c r="O6" s="4"/>
      <c r="P6" s="41" t="e">
        <v>#DIV/0!</v>
      </c>
      <c r="Q6">
        <v>1.4844773715453239E-4</v>
      </c>
      <c r="S6" s="39"/>
      <c r="T6" s="105"/>
      <c r="U6" s="105"/>
      <c r="V6" s="105"/>
      <c r="W6" s="105"/>
      <c r="X6" s="105"/>
      <c r="Y6" s="105"/>
      <c r="Z6" s="104"/>
      <c r="AA6" s="104"/>
      <c r="AB6" s="104"/>
      <c r="AC6" s="99"/>
      <c r="AD6" s="99"/>
      <c r="AE6" s="99"/>
    </row>
    <row r="7" spans="1:31">
      <c r="A7" s="72">
        <v>5</v>
      </c>
      <c r="B7" s="3" t="s">
        <v>38</v>
      </c>
      <c r="C7" s="40">
        <v>4.2709090909090914</v>
      </c>
      <c r="D7" s="40">
        <v>1.5207407407407407</v>
      </c>
      <c r="E7" s="40">
        <v>2.945333333333334</v>
      </c>
      <c r="F7" s="40">
        <v>2.0106060606060612</v>
      </c>
      <c r="G7" s="40">
        <v>10.902304147465438</v>
      </c>
      <c r="H7" s="40">
        <v>2.5018947368421056</v>
      </c>
      <c r="I7" s="40">
        <v>8.5675287356321856</v>
      </c>
      <c r="J7" s="40"/>
      <c r="K7" s="40">
        <v>6.1806075738660011</v>
      </c>
      <c r="L7" s="28">
        <v>4.8624905524243696</v>
      </c>
      <c r="M7" s="29">
        <v>1.3702351340883219</v>
      </c>
      <c r="N7" s="30">
        <v>3.6253014024809427</v>
      </c>
      <c r="O7" s="4"/>
      <c r="P7" s="41">
        <v>8.6007905389673817E-3</v>
      </c>
      <c r="Q7">
        <v>5.9837994333848798E-3</v>
      </c>
      <c r="S7" s="39">
        <v>7.1953953899128633</v>
      </c>
      <c r="T7" s="105"/>
      <c r="U7" s="105"/>
      <c r="V7" s="105"/>
      <c r="W7" s="105"/>
      <c r="X7" s="105"/>
      <c r="Y7" s="105"/>
      <c r="Z7" s="104"/>
      <c r="AA7" s="104"/>
      <c r="AB7" s="104"/>
      <c r="AC7" s="99"/>
      <c r="AD7" s="99"/>
      <c r="AE7" s="99"/>
    </row>
    <row r="8" spans="1:31">
      <c r="A8" s="72">
        <v>6</v>
      </c>
      <c r="B8" t="s">
        <v>39</v>
      </c>
      <c r="C8" s="32">
        <v>2.9090909090909087E-2</v>
      </c>
      <c r="D8" s="32">
        <v>6.7654320987654323E-2</v>
      </c>
      <c r="E8" s="32">
        <v>0.10600000000000002</v>
      </c>
      <c r="F8" s="32">
        <v>4.93939393939394E-2</v>
      </c>
      <c r="G8" s="32"/>
      <c r="H8" s="32"/>
      <c r="I8" s="32"/>
      <c r="J8" s="32"/>
      <c r="K8" s="32"/>
      <c r="L8" s="28">
        <v>6.3034792368125703E-2</v>
      </c>
      <c r="M8" s="29">
        <v>1.2355082226542958E-2</v>
      </c>
      <c r="N8" s="30">
        <v>3.2688474999186853E-2</v>
      </c>
      <c r="Q8">
        <v>0.26252451940536964</v>
      </c>
      <c r="T8" s="105"/>
      <c r="U8" s="105"/>
      <c r="V8" s="105"/>
      <c r="W8" s="105"/>
      <c r="X8" s="105"/>
      <c r="Y8" s="105"/>
      <c r="Z8" s="104"/>
      <c r="AA8" s="104"/>
      <c r="AB8" s="104"/>
      <c r="AC8" s="99"/>
      <c r="AD8" s="99"/>
      <c r="AE8" s="99"/>
    </row>
    <row r="9" spans="1:31">
      <c r="A9" s="72">
        <v>7</v>
      </c>
      <c r="B9" t="s">
        <v>40</v>
      </c>
      <c r="C9" s="32">
        <v>0.56939393939393945</v>
      </c>
      <c r="E9" s="32">
        <v>0.57844444444444454</v>
      </c>
      <c r="F9" s="32">
        <v>0.37757575757575762</v>
      </c>
      <c r="G9" s="32"/>
      <c r="H9" s="32"/>
      <c r="I9" s="32"/>
      <c r="J9" s="32"/>
      <c r="K9" s="32"/>
      <c r="L9" s="28">
        <v>0.50847138047138052</v>
      </c>
      <c r="M9" s="29">
        <v>4.2879775419758077E-2</v>
      </c>
      <c r="N9" s="30">
        <v>0.11344922203498015</v>
      </c>
      <c r="Q9">
        <v>1.7402110956130618E-2</v>
      </c>
      <c r="T9" s="105"/>
      <c r="U9" s="105"/>
      <c r="V9" s="105"/>
      <c r="W9" s="105"/>
      <c r="X9" s="105"/>
      <c r="Y9" s="105"/>
      <c r="Z9" s="104"/>
      <c r="AA9" s="104"/>
      <c r="AB9" s="104"/>
      <c r="AC9" s="99"/>
      <c r="AD9" s="99"/>
      <c r="AE9" s="99"/>
    </row>
    <row r="10" spans="1:31" ht="16.2" thickBot="1">
      <c r="D10" s="48">
        <v>3.6543209876543206E-2</v>
      </c>
      <c r="T10" s="105"/>
      <c r="U10" s="105"/>
      <c r="V10" s="105"/>
      <c r="W10" s="105"/>
      <c r="X10" s="105"/>
      <c r="Y10" s="105"/>
      <c r="Z10" s="104"/>
      <c r="AA10" s="104"/>
      <c r="AB10" s="104"/>
      <c r="AC10" s="99"/>
      <c r="AD10" s="99"/>
      <c r="AE10" s="99"/>
    </row>
    <row r="11" spans="1:31" ht="16.2" customHeight="1" thickBot="1">
      <c r="A11" s="49"/>
      <c r="B11" s="1" t="s">
        <v>41</v>
      </c>
      <c r="C11" s="20" t="s">
        <v>18</v>
      </c>
      <c r="D11" s="21" t="s">
        <v>19</v>
      </c>
      <c r="E11" s="21" t="s">
        <v>20</v>
      </c>
      <c r="F11" s="21" t="s">
        <v>21</v>
      </c>
      <c r="G11" s="21" t="s">
        <v>22</v>
      </c>
      <c r="H11" s="21" t="s">
        <v>23</v>
      </c>
      <c r="I11" s="21" t="s">
        <v>24</v>
      </c>
      <c r="J11" s="21"/>
      <c r="K11" s="21" t="s">
        <v>25</v>
      </c>
      <c r="L11" s="22" t="s">
        <v>26</v>
      </c>
      <c r="M11" s="23" t="s">
        <v>27</v>
      </c>
      <c r="N11" s="22" t="s">
        <v>28</v>
      </c>
      <c r="O11" s="24" t="s">
        <v>29</v>
      </c>
      <c r="P11" s="25" t="s">
        <v>30</v>
      </c>
      <c r="Q11" s="25" t="s">
        <v>31</v>
      </c>
      <c r="T11" s="99" t="s">
        <v>84</v>
      </c>
      <c r="U11" s="99"/>
      <c r="V11" s="99"/>
      <c r="W11" s="100" t="s">
        <v>54</v>
      </c>
      <c r="X11" s="100"/>
      <c r="Y11" s="100"/>
      <c r="Z11" s="101" t="s">
        <v>44</v>
      </c>
      <c r="AA11" s="101"/>
      <c r="AB11" s="101"/>
      <c r="AC11" s="100" t="s">
        <v>55</v>
      </c>
      <c r="AD11" s="100"/>
      <c r="AE11" s="100"/>
    </row>
    <row r="12" spans="1:31" ht="15.6" customHeight="1">
      <c r="A12" s="72">
        <v>1</v>
      </c>
      <c r="B12" s="26" t="s">
        <v>32</v>
      </c>
      <c r="C12" s="27">
        <v>0.8860606060606061</v>
      </c>
      <c r="D12" s="27">
        <v>0.49382716049382719</v>
      </c>
      <c r="E12" s="27">
        <v>1.1704444444444444</v>
      </c>
      <c r="F12" s="27">
        <v>1.633939393939394</v>
      </c>
      <c r="G12" s="27">
        <v>2.5800307219662062</v>
      </c>
      <c r="H12" s="27">
        <v>2.3118596491228072</v>
      </c>
      <c r="I12" s="27">
        <v>0.96293103448275863</v>
      </c>
      <c r="J12" s="27"/>
      <c r="K12" s="27">
        <v>1.312026633374948</v>
      </c>
      <c r="L12" s="28">
        <v>1.418889955485624</v>
      </c>
      <c r="M12" s="29">
        <v>0.2927508943723186</v>
      </c>
      <c r="N12" s="30">
        <v>0.77454606260089343</v>
      </c>
      <c r="O12" s="31" t="s">
        <v>33</v>
      </c>
      <c r="T12" s="99"/>
      <c r="U12" s="99"/>
      <c r="V12" s="99"/>
      <c r="W12" s="100"/>
      <c r="X12" s="100"/>
      <c r="Y12" s="100"/>
      <c r="Z12" s="101"/>
      <c r="AA12" s="101"/>
      <c r="AB12" s="101"/>
      <c r="AC12" s="100"/>
      <c r="AD12" s="100"/>
      <c r="AE12" s="100"/>
    </row>
    <row r="13" spans="1:31" ht="16.2" customHeight="1" thickBot="1">
      <c r="A13" s="72">
        <v>8</v>
      </c>
      <c r="B13" t="s">
        <v>34</v>
      </c>
      <c r="C13" s="32">
        <v>11.173636363636364</v>
      </c>
      <c r="D13" s="32">
        <v>13.074074074074074</v>
      </c>
      <c r="E13" s="32">
        <v>15.376888888888891</v>
      </c>
      <c r="F13" s="32">
        <v>36.600606060606061</v>
      </c>
      <c r="G13" s="32">
        <v>77.804608294930873</v>
      </c>
      <c r="H13" s="32">
        <v>48.95270175438597</v>
      </c>
      <c r="I13" s="32">
        <v>32.101724137931036</v>
      </c>
      <c r="J13" s="32"/>
      <c r="K13" s="32">
        <v>52.564627548897214</v>
      </c>
      <c r="L13" s="28">
        <v>35.956108390418805</v>
      </c>
      <c r="M13" s="29">
        <v>9.0729013029622916</v>
      </c>
      <c r="N13" s="30">
        <v>24.004640517472115</v>
      </c>
      <c r="Q13" s="50">
        <v>3.4732833161637664E-3</v>
      </c>
      <c r="T13" s="99"/>
      <c r="U13" s="99"/>
      <c r="V13" s="99"/>
      <c r="W13" s="100"/>
      <c r="X13" s="100"/>
      <c r="Y13" s="100"/>
      <c r="Z13" s="101"/>
      <c r="AA13" s="101"/>
      <c r="AB13" s="101"/>
      <c r="AC13" s="100"/>
      <c r="AD13" s="100"/>
      <c r="AE13" s="100"/>
    </row>
    <row r="14" spans="1:31" ht="15.6" customHeight="1">
      <c r="A14" s="72">
        <v>3</v>
      </c>
      <c r="B14" t="s">
        <v>35</v>
      </c>
      <c r="C14" s="32">
        <v>1.8851515151515155</v>
      </c>
      <c r="D14" s="32">
        <v>1.5283950617283952</v>
      </c>
      <c r="E14" s="32">
        <v>2.2288888888888891</v>
      </c>
      <c r="F14" s="32">
        <v>3.0672727272727278</v>
      </c>
      <c r="G14" s="32">
        <v>11.497081413210445</v>
      </c>
      <c r="H14" s="32">
        <v>7.8565614035087732</v>
      </c>
      <c r="I14" s="32">
        <v>3.6158045977011497</v>
      </c>
      <c r="J14" s="32"/>
      <c r="K14" s="32">
        <v>5.0210570120682485</v>
      </c>
      <c r="L14" s="51">
        <v>4.5875265774412686</v>
      </c>
      <c r="M14" s="29">
        <v>1.4132147634921068</v>
      </c>
      <c r="N14" s="30">
        <v>3.7390148133250771</v>
      </c>
      <c r="P14" s="39">
        <v>0.36266425362195209</v>
      </c>
      <c r="Q14" s="50">
        <v>1.5721186216704437E-2</v>
      </c>
      <c r="S14" s="39">
        <v>1.0723195137526624</v>
      </c>
      <c r="T14" s="99"/>
      <c r="U14" s="99"/>
      <c r="V14" s="99"/>
      <c r="W14" s="100"/>
      <c r="X14" s="100"/>
      <c r="Y14" s="100"/>
      <c r="Z14" s="101"/>
      <c r="AA14" s="101"/>
      <c r="AB14" s="101"/>
      <c r="AC14" s="100"/>
      <c r="AD14" s="100"/>
      <c r="AE14" s="100"/>
    </row>
    <row r="15" spans="1:31" ht="15.6" customHeight="1">
      <c r="A15" s="72">
        <v>4</v>
      </c>
      <c r="B15" t="s">
        <v>36</v>
      </c>
      <c r="C15" s="32">
        <v>1.861818181818182</v>
      </c>
      <c r="D15" s="32">
        <v>1.9518518518518517</v>
      </c>
      <c r="E15" s="32">
        <v>1.9120000000000001</v>
      </c>
      <c r="F15" s="32">
        <v>3.1118181818181818</v>
      </c>
      <c r="G15" s="32">
        <v>12.118894009216589</v>
      </c>
      <c r="H15" s="32">
        <v>8.9251929824561405</v>
      </c>
      <c r="I15" s="32">
        <v>4.4201149425287358</v>
      </c>
      <c r="J15" s="32"/>
      <c r="K15" s="32">
        <v>5.0676654182272154</v>
      </c>
      <c r="L15" s="52">
        <v>4.9211694459896114</v>
      </c>
      <c r="M15" s="29">
        <v>1.5321379631498668</v>
      </c>
      <c r="N15" s="30">
        <v>4.0536560247355915</v>
      </c>
      <c r="P15" s="39">
        <v>9.6600755144254688E-2</v>
      </c>
      <c r="Q15" s="50">
        <v>1.5764809211146546E-2</v>
      </c>
      <c r="S15" s="39">
        <v>1.1503074561720288</v>
      </c>
      <c r="T15" s="99"/>
      <c r="U15" s="99"/>
      <c r="V15" s="99"/>
      <c r="W15" s="100"/>
      <c r="X15" s="100"/>
      <c r="Y15" s="100"/>
      <c r="Z15" s="101"/>
      <c r="AA15" s="101"/>
      <c r="AB15" s="101"/>
      <c r="AC15" s="100"/>
      <c r="AD15" s="100"/>
      <c r="AE15" s="100"/>
    </row>
    <row r="16" spans="1:31" ht="16.2" customHeight="1" thickBot="1">
      <c r="A16" s="72">
        <v>2</v>
      </c>
      <c r="B16" s="53" t="s">
        <v>37</v>
      </c>
      <c r="C16" s="54">
        <v>1.3890909090909094</v>
      </c>
      <c r="D16" s="54">
        <v>0.5906172839506173</v>
      </c>
      <c r="E16" s="54">
        <v>1.4324444444444444</v>
      </c>
      <c r="F16" s="54">
        <v>1.9112121212121214</v>
      </c>
      <c r="G16" s="54">
        <v>10.488172043010755</v>
      </c>
      <c r="H16" s="54">
        <v>7.9390877192982456</v>
      </c>
      <c r="I16" s="54">
        <v>3.9818965517241378</v>
      </c>
      <c r="J16" s="54"/>
      <c r="K16" s="54">
        <v>6.4925509779442363</v>
      </c>
      <c r="L16" s="55">
        <v>4.2781340063344331</v>
      </c>
      <c r="M16" s="45">
        <v>1.4392376343618121</v>
      </c>
      <c r="N16" s="46">
        <v>3.8078648580462642</v>
      </c>
      <c r="P16" s="39" t="e">
        <v>#DIV/0!</v>
      </c>
      <c r="Q16" s="50">
        <v>3.2911991889467834E-2</v>
      </c>
      <c r="S16" s="39"/>
      <c r="T16" s="99"/>
      <c r="U16" s="99"/>
      <c r="V16" s="99"/>
      <c r="W16" s="100"/>
      <c r="X16" s="100"/>
      <c r="Y16" s="100"/>
      <c r="Z16" s="101"/>
      <c r="AA16" s="101"/>
      <c r="AB16" s="101"/>
      <c r="AC16" s="100"/>
      <c r="AD16" s="100"/>
      <c r="AE16" s="100"/>
    </row>
    <row r="17" spans="1:31">
      <c r="A17" s="72">
        <v>5</v>
      </c>
      <c r="B17" t="s">
        <v>38</v>
      </c>
      <c r="C17" s="32">
        <v>1.9296969696969697</v>
      </c>
      <c r="D17" s="32">
        <v>1.3281481481481483</v>
      </c>
      <c r="E17" s="32">
        <v>2.3522222222222222</v>
      </c>
      <c r="F17" s="32">
        <v>3.565151515151515</v>
      </c>
      <c r="G17" s="32">
        <v>10.180952380952382</v>
      </c>
      <c r="H17" s="32">
        <v>11.278315789473686</v>
      </c>
      <c r="I17" s="32">
        <v>4.1755747126436784</v>
      </c>
      <c r="J17" s="32"/>
      <c r="K17" s="32">
        <v>7.741656263004578</v>
      </c>
      <c r="L17" s="28">
        <v>5.3189647501616477</v>
      </c>
      <c r="M17" s="29">
        <v>1.5346227552832339</v>
      </c>
      <c r="N17" s="30">
        <v>4.0602301667801708</v>
      </c>
      <c r="P17" s="39">
        <v>3.2610832795006289E-2</v>
      </c>
      <c r="Q17" s="50">
        <v>1.1941216604750841E-2</v>
      </c>
      <c r="S17" s="39">
        <v>1.2432908231219746</v>
      </c>
      <c r="T17" s="99" t="s">
        <v>56</v>
      </c>
      <c r="U17" s="99"/>
      <c r="V17" s="99"/>
      <c r="W17" s="100" t="s">
        <v>57</v>
      </c>
      <c r="X17" s="100"/>
      <c r="Y17" s="100"/>
      <c r="Z17" s="102" t="s">
        <v>58</v>
      </c>
      <c r="AA17" s="102"/>
      <c r="AB17" s="102"/>
      <c r="AC17" s="103" t="s">
        <v>46</v>
      </c>
      <c r="AD17" s="103"/>
      <c r="AE17" s="103"/>
    </row>
    <row r="18" spans="1:31">
      <c r="A18" s="72">
        <v>6</v>
      </c>
      <c r="B18" t="s">
        <v>39</v>
      </c>
      <c r="C18" s="32">
        <v>0.93272727272727274</v>
      </c>
      <c r="D18" s="32">
        <v>0.83629629629629632</v>
      </c>
      <c r="E18" s="32">
        <v>1.1844444444444446</v>
      </c>
      <c r="F18" s="32">
        <v>2.9121212121212121</v>
      </c>
      <c r="G18" s="32"/>
      <c r="H18" s="32"/>
      <c r="I18" s="32"/>
      <c r="J18" s="32"/>
      <c r="K18" s="32"/>
      <c r="L18" s="28">
        <v>1.4663973063973064</v>
      </c>
      <c r="M18" s="29">
        <v>0.36848764376212911</v>
      </c>
      <c r="N18" s="30">
        <v>0.97492666659475502</v>
      </c>
      <c r="P18" s="39">
        <v>0.70367480033439733</v>
      </c>
      <c r="Q18" s="50">
        <v>0.24984659647137425</v>
      </c>
      <c r="T18" s="99"/>
      <c r="U18" s="99"/>
      <c r="V18" s="99"/>
      <c r="W18" s="100"/>
      <c r="X18" s="100"/>
      <c r="Y18" s="100"/>
      <c r="Z18" s="102"/>
      <c r="AA18" s="102"/>
      <c r="AB18" s="102"/>
      <c r="AC18" s="103"/>
      <c r="AD18" s="103"/>
      <c r="AE18" s="103"/>
    </row>
    <row r="19" spans="1:31">
      <c r="A19" s="72">
        <v>7</v>
      </c>
      <c r="B19" t="s">
        <v>40</v>
      </c>
      <c r="C19" s="32">
        <v>5.9963636363636361</v>
      </c>
      <c r="E19" s="32">
        <v>7.7075555555555555</v>
      </c>
      <c r="F19" s="32">
        <v>12.854242424242424</v>
      </c>
      <c r="G19" s="32"/>
      <c r="H19" s="32"/>
      <c r="I19" s="32"/>
      <c r="J19" s="32"/>
      <c r="K19" s="32"/>
      <c r="L19" s="28">
        <v>8.8527205387205381</v>
      </c>
      <c r="M19" s="29">
        <v>1.3491360990495218</v>
      </c>
      <c r="N19" s="30">
        <v>3.56947860286484</v>
      </c>
      <c r="P19" s="39">
        <v>6.1705642752974521E-2</v>
      </c>
      <c r="Q19" s="50">
        <v>5.391556437044509E-2</v>
      </c>
      <c r="T19" s="99"/>
      <c r="U19" s="99"/>
      <c r="V19" s="99"/>
      <c r="W19" s="100"/>
      <c r="X19" s="100"/>
      <c r="Y19" s="100"/>
      <c r="Z19" s="102"/>
      <c r="AA19" s="102"/>
      <c r="AB19" s="102"/>
      <c r="AC19" s="103"/>
      <c r="AD19" s="103"/>
      <c r="AE19" s="103"/>
    </row>
    <row r="20" spans="1:31" ht="16.2" thickBot="1">
      <c r="D20" s="48">
        <v>0.12814814814814815</v>
      </c>
      <c r="T20" s="99"/>
      <c r="U20" s="99"/>
      <c r="V20" s="99"/>
      <c r="W20" s="100"/>
      <c r="X20" s="100"/>
      <c r="Y20" s="100"/>
      <c r="Z20" s="102"/>
      <c r="AA20" s="102"/>
      <c r="AB20" s="102"/>
      <c r="AC20" s="103"/>
      <c r="AD20" s="103"/>
      <c r="AE20" s="103"/>
    </row>
    <row r="21" spans="1:31" ht="16.2" thickBot="1">
      <c r="B21" s="1" t="s">
        <v>41</v>
      </c>
      <c r="C21" s="20" t="s">
        <v>18</v>
      </c>
      <c r="D21" s="21" t="s">
        <v>19</v>
      </c>
      <c r="E21" s="21" t="s">
        <v>20</v>
      </c>
      <c r="F21" s="21" t="s">
        <v>21</v>
      </c>
      <c r="G21" s="21" t="s">
        <v>22</v>
      </c>
      <c r="H21" s="21" t="s">
        <v>23</v>
      </c>
      <c r="I21" s="21" t="s">
        <v>24</v>
      </c>
      <c r="J21" s="21"/>
      <c r="K21" s="21" t="s">
        <v>25</v>
      </c>
      <c r="L21" s="22" t="s">
        <v>26</v>
      </c>
      <c r="M21" s="23" t="s">
        <v>27</v>
      </c>
      <c r="N21" s="22" t="s">
        <v>28</v>
      </c>
      <c r="O21" s="24" t="s">
        <v>29</v>
      </c>
      <c r="P21" s="25" t="s">
        <v>30</v>
      </c>
      <c r="Q21" s="25" t="s">
        <v>31</v>
      </c>
      <c r="T21" s="99"/>
      <c r="U21" s="99"/>
      <c r="V21" s="99"/>
      <c r="W21" s="100"/>
      <c r="X21" s="100"/>
      <c r="Y21" s="100"/>
      <c r="Z21" s="102"/>
      <c r="AA21" s="102"/>
      <c r="AB21" s="102"/>
      <c r="AC21" s="103"/>
      <c r="AD21" s="103"/>
      <c r="AE21" s="103"/>
    </row>
    <row r="22" spans="1:31">
      <c r="A22" s="72">
        <v>1</v>
      </c>
      <c r="B22" s="26" t="s">
        <v>59</v>
      </c>
      <c r="C22" s="27">
        <v>0.69499999999999995</v>
      </c>
      <c r="D22" s="27">
        <v>0.66666666666666663</v>
      </c>
      <c r="E22" s="27">
        <v>1.7556666666666665</v>
      </c>
      <c r="F22" s="27">
        <v>1.7973333333333334</v>
      </c>
      <c r="G22" s="27">
        <v>2.7993333333333332</v>
      </c>
      <c r="H22" s="27">
        <v>2.7453333333333334</v>
      </c>
      <c r="I22" s="27">
        <v>1.117</v>
      </c>
      <c r="J22" s="27"/>
      <c r="K22" s="27">
        <v>1.3136666666666665</v>
      </c>
      <c r="L22" s="28">
        <v>1.6112500000000001</v>
      </c>
      <c r="M22" s="29">
        <v>0.33511029309944246</v>
      </c>
      <c r="N22" s="30">
        <v>0.88661849731908915</v>
      </c>
      <c r="O22" s="31" t="s">
        <v>33</v>
      </c>
      <c r="T22" s="99"/>
      <c r="U22" s="99"/>
      <c r="V22" s="99"/>
      <c r="W22" s="100"/>
      <c r="X22" s="100"/>
      <c r="Y22" s="100"/>
      <c r="Z22" s="102"/>
      <c r="AA22" s="102"/>
      <c r="AB22" s="102"/>
      <c r="AC22" s="103"/>
      <c r="AD22" s="103"/>
      <c r="AE22" s="103"/>
    </row>
    <row r="23" spans="1:31">
      <c r="A23" s="72">
        <v>8</v>
      </c>
      <c r="B23" t="s">
        <v>63</v>
      </c>
      <c r="C23" s="32">
        <v>12.136333333333333</v>
      </c>
      <c r="D23" s="32">
        <v>17.650000000000002</v>
      </c>
      <c r="E23" s="32">
        <v>23.065333333333331</v>
      </c>
      <c r="F23" s="32">
        <v>40.260666666666673</v>
      </c>
      <c r="G23" s="32">
        <v>84.418000000000006</v>
      </c>
      <c r="H23" s="32">
        <v>58.131333333333338</v>
      </c>
      <c r="I23" s="32">
        <v>37.238</v>
      </c>
      <c r="J23" s="32"/>
      <c r="K23" s="32">
        <v>52.630333333333333</v>
      </c>
      <c r="L23" s="28">
        <v>40.691250000000004</v>
      </c>
      <c r="M23" s="29">
        <v>9.5927649000990023</v>
      </c>
      <c r="N23" s="30">
        <v>25.380070311171323</v>
      </c>
      <c r="Q23" s="50">
        <v>2.1011807699179074E-3</v>
      </c>
    </row>
    <row r="24" spans="1:31">
      <c r="A24" s="72">
        <v>3</v>
      </c>
      <c r="B24" t="s">
        <v>60</v>
      </c>
      <c r="C24" s="32">
        <v>1.784</v>
      </c>
      <c r="D24" s="32">
        <v>2.063333333333333</v>
      </c>
      <c r="E24" s="32">
        <v>3.3433333333333337</v>
      </c>
      <c r="F24" s="32">
        <v>3.3740000000000001</v>
      </c>
      <c r="G24" s="32">
        <v>12.474333333333334</v>
      </c>
      <c r="H24" s="32">
        <v>9.3296666666666681</v>
      </c>
      <c r="I24" s="32">
        <v>4.1943333333333337</v>
      </c>
      <c r="J24" s="32"/>
      <c r="K24" s="32">
        <v>5.027333333333333</v>
      </c>
      <c r="L24" s="28">
        <v>5.1987916666666667</v>
      </c>
      <c r="M24" s="29">
        <v>1.537366819505777</v>
      </c>
      <c r="N24" s="30">
        <v>4.0674902782946099</v>
      </c>
      <c r="P24" s="39">
        <v>0.24918348031675999</v>
      </c>
      <c r="Q24" s="50">
        <v>1.2769798697179098E-2</v>
      </c>
    </row>
    <row r="25" spans="1:31">
      <c r="A25" s="72">
        <v>4</v>
      </c>
      <c r="B25" t="s">
        <v>61</v>
      </c>
      <c r="C25" s="32">
        <v>1.8076666666666668</v>
      </c>
      <c r="D25" s="32">
        <v>2.6349999999999998</v>
      </c>
      <c r="E25" s="32">
        <v>2.8679999999999999</v>
      </c>
      <c r="F25" s="32">
        <v>3.423</v>
      </c>
      <c r="G25" s="32">
        <v>13.149000000000001</v>
      </c>
      <c r="H25" s="32">
        <v>10.598666666666666</v>
      </c>
      <c r="I25" s="32">
        <v>5.1273333333333335</v>
      </c>
      <c r="J25" s="32"/>
      <c r="K25" s="32">
        <v>5.0739999999999998</v>
      </c>
      <c r="L25" s="28">
        <v>5.5853333333333328</v>
      </c>
      <c r="M25" s="29">
        <v>1.6729628335618263</v>
      </c>
      <c r="N25" s="30">
        <v>4.4262436102585347</v>
      </c>
      <c r="P25" s="39">
        <v>5.5725032449026872E-2</v>
      </c>
      <c r="Q25" s="50">
        <v>1.328410471342985E-2</v>
      </c>
    </row>
    <row r="26" spans="1:31">
      <c r="A26" s="72">
        <v>2</v>
      </c>
      <c r="B26" s="53" t="s">
        <v>37</v>
      </c>
      <c r="C26" s="54">
        <v>1.016</v>
      </c>
      <c r="D26" s="54">
        <v>0.79733333333333334</v>
      </c>
      <c r="E26" s="54">
        <v>2.1486666666666667</v>
      </c>
      <c r="F26" s="54">
        <v>2.1023333333333336</v>
      </c>
      <c r="G26" s="54">
        <v>11.379666666666667</v>
      </c>
      <c r="H26" s="54">
        <v>9.4276666666666671</v>
      </c>
      <c r="I26" s="54">
        <v>4.6189999999999998</v>
      </c>
      <c r="J26" s="54"/>
      <c r="K26" s="54">
        <v>6.5006666666666666</v>
      </c>
      <c r="L26" s="44">
        <v>4.7489166666666671</v>
      </c>
      <c r="M26" s="45">
        <v>1.6091363485919359</v>
      </c>
      <c r="N26" s="46">
        <v>4.2573746039688025</v>
      </c>
      <c r="P26" s="39" t="e">
        <v>#DIV/0!</v>
      </c>
      <c r="Q26" s="50">
        <v>3.3382575676592599E-2</v>
      </c>
    </row>
    <row r="27" spans="1:31">
      <c r="A27" s="72">
        <v>5</v>
      </c>
      <c r="B27" t="s">
        <v>62</v>
      </c>
      <c r="C27" s="32">
        <v>1.6459999999999999</v>
      </c>
      <c r="D27" s="32">
        <v>1.7930000000000001</v>
      </c>
      <c r="E27" s="32">
        <v>3.5283333333333338</v>
      </c>
      <c r="F27" s="32">
        <v>3.9216666666666669</v>
      </c>
      <c r="G27" s="32">
        <v>11.046333333333331</v>
      </c>
      <c r="H27" s="32">
        <v>13.393000000000001</v>
      </c>
      <c r="I27" s="32">
        <v>4.8436666666666666</v>
      </c>
      <c r="J27" s="32"/>
      <c r="K27" s="32">
        <v>7.7513333333333323</v>
      </c>
      <c r="L27" s="28">
        <v>5.9904166666666665</v>
      </c>
      <c r="M27" s="29">
        <v>1.746196119607712</v>
      </c>
      <c r="N27" s="30">
        <v>4.620000672828005</v>
      </c>
      <c r="P27" s="39">
        <v>3.0037559405697981E-2</v>
      </c>
      <c r="Q27" s="50">
        <v>1.1507946051676108E-2</v>
      </c>
    </row>
    <row r="28" spans="1:31">
      <c r="A28" s="72">
        <v>6</v>
      </c>
      <c r="B28" t="s">
        <v>39</v>
      </c>
      <c r="C28" s="32">
        <v>0.76000000000000012</v>
      </c>
      <c r="D28" s="32">
        <v>1.1289999999999998</v>
      </c>
      <c r="E28" s="32">
        <v>1.7766666666666666</v>
      </c>
      <c r="F28" s="32">
        <v>3.2033333333333331</v>
      </c>
      <c r="G28" s="32"/>
      <c r="H28" s="32"/>
      <c r="I28" s="32"/>
      <c r="J28" s="32"/>
      <c r="K28" s="32"/>
      <c r="L28" s="28">
        <v>1.7172499999999999</v>
      </c>
      <c r="M28" s="29">
        <v>0.40674899472401227</v>
      </c>
      <c r="N28" s="30">
        <v>1.0761566860652598</v>
      </c>
      <c r="P28" s="39">
        <v>0.59278306780049028</v>
      </c>
      <c r="Q28" s="50">
        <v>0.22591574867802502</v>
      </c>
    </row>
    <row r="29" spans="1:31">
      <c r="A29" s="72">
        <v>7</v>
      </c>
      <c r="B29" t="s">
        <v>42</v>
      </c>
      <c r="C29" s="32">
        <v>6.3939999999999992</v>
      </c>
      <c r="E29" s="32">
        <v>11.561333333333332</v>
      </c>
      <c r="F29" s="32">
        <v>14.139666666666665</v>
      </c>
      <c r="G29" s="32"/>
      <c r="H29" s="32"/>
      <c r="I29" s="32"/>
      <c r="J29" s="32"/>
      <c r="K29" s="32"/>
      <c r="L29" s="28">
        <v>10.698333333333332</v>
      </c>
      <c r="M29" s="29">
        <v>1.4908010683511121</v>
      </c>
      <c r="N29" s="30">
        <v>3.9442888811264476</v>
      </c>
      <c r="P29" s="39">
        <v>4.3840406687388887E-2</v>
      </c>
      <c r="Q29" s="50">
        <v>4.0835038995066401E-2</v>
      </c>
    </row>
    <row r="30" spans="1:31" ht="16.2" thickBot="1">
      <c r="B30" s="56"/>
      <c r="C30" s="57"/>
      <c r="D30" s="48">
        <v>0.17300000000000001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31" ht="16.2" thickBot="1">
      <c r="B31" s="1" t="s">
        <v>43</v>
      </c>
      <c r="C31" s="20" t="s">
        <v>18</v>
      </c>
      <c r="D31" s="21" t="s">
        <v>19</v>
      </c>
      <c r="E31" s="21" t="s">
        <v>20</v>
      </c>
      <c r="F31" s="21" t="s">
        <v>21</v>
      </c>
      <c r="G31" s="21" t="s">
        <v>22</v>
      </c>
      <c r="H31" s="21" t="s">
        <v>23</v>
      </c>
      <c r="I31" s="21" t="s">
        <v>24</v>
      </c>
      <c r="J31" s="21"/>
      <c r="K31" s="21" t="s">
        <v>25</v>
      </c>
      <c r="L31" s="22" t="s">
        <v>26</v>
      </c>
      <c r="M31" s="23" t="s">
        <v>27</v>
      </c>
      <c r="N31" s="22" t="s">
        <v>28</v>
      </c>
      <c r="O31" s="24" t="s">
        <v>29</v>
      </c>
      <c r="P31" s="25" t="s">
        <v>30</v>
      </c>
      <c r="Q31" s="25" t="s">
        <v>31</v>
      </c>
    </row>
    <row r="32" spans="1:31">
      <c r="A32" s="72">
        <v>1</v>
      </c>
      <c r="B32" s="26" t="s">
        <v>32</v>
      </c>
      <c r="C32" s="27">
        <v>100</v>
      </c>
      <c r="D32" s="27">
        <v>100</v>
      </c>
      <c r="E32" s="27">
        <v>100</v>
      </c>
      <c r="F32" s="27">
        <v>100</v>
      </c>
      <c r="G32" s="27">
        <v>100</v>
      </c>
      <c r="H32" s="27">
        <v>100</v>
      </c>
      <c r="I32" s="27">
        <v>99.999999999999986</v>
      </c>
      <c r="J32" s="27"/>
      <c r="K32" s="27">
        <v>100.00000000000001</v>
      </c>
      <c r="L32" s="28">
        <v>100</v>
      </c>
      <c r="M32" s="29">
        <v>2.1927824883802588E-15</v>
      </c>
      <c r="N32" s="30">
        <v>5.801557143511545E-15</v>
      </c>
      <c r="O32" s="31" t="s">
        <v>33</v>
      </c>
      <c r="R32" s="72">
        <v>1</v>
      </c>
    </row>
    <row r="33" spans="1:18">
      <c r="A33" s="72">
        <v>8</v>
      </c>
      <c r="B33" t="s">
        <v>34</v>
      </c>
      <c r="C33" s="32">
        <v>66.294689708248811</v>
      </c>
      <c r="D33" s="32">
        <v>76.862292051756015</v>
      </c>
      <c r="E33" s="32">
        <v>76.364674533688614</v>
      </c>
      <c r="F33" s="32">
        <v>65.990011277589829</v>
      </c>
      <c r="G33" s="32">
        <v>76.141087210944761</v>
      </c>
      <c r="H33" s="32">
        <v>68.366681874470444</v>
      </c>
      <c r="I33" s="32">
        <v>76.966292134831448</v>
      </c>
      <c r="J33" s="32"/>
      <c r="K33" s="32">
        <v>67.59984209487466</v>
      </c>
      <c r="L33" s="28">
        <v>71.82319636080058</v>
      </c>
      <c r="M33" s="29">
        <v>1.9826806546648061</v>
      </c>
      <c r="N33" s="30">
        <v>5.2456799415018116</v>
      </c>
      <c r="Q33" s="58">
        <v>1.1325927678689318E-6</v>
      </c>
      <c r="R33" s="93">
        <v>8</v>
      </c>
    </row>
    <row r="34" spans="1:18">
      <c r="A34" s="72">
        <v>3</v>
      </c>
      <c r="B34" t="s">
        <v>35</v>
      </c>
      <c r="C34" s="32">
        <v>97.635206044917098</v>
      </c>
      <c r="D34" s="32">
        <v>80.591497227356754</v>
      </c>
      <c r="E34" s="32">
        <v>93.776170536733915</v>
      </c>
      <c r="F34" s="32">
        <v>97.361849524730147</v>
      </c>
      <c r="G34" s="32">
        <v>87.913152266031716</v>
      </c>
      <c r="H34" s="32">
        <v>100.28351691325035</v>
      </c>
      <c r="I34" s="32">
        <v>108.47378277153557</v>
      </c>
      <c r="J34" s="32"/>
      <c r="K34" s="32">
        <v>100.95072044213437</v>
      </c>
      <c r="L34" s="28">
        <v>95.873236965836242</v>
      </c>
      <c r="M34" s="29">
        <v>3.3846785552913041</v>
      </c>
      <c r="N34" s="30">
        <v>8.9550177251941729</v>
      </c>
      <c r="P34" s="39">
        <v>0.47105539347675174</v>
      </c>
      <c r="Q34" s="50">
        <v>0.21401010797164377</v>
      </c>
      <c r="R34" s="72">
        <v>3</v>
      </c>
    </row>
    <row r="35" spans="1:18">
      <c r="A35" s="72">
        <v>4</v>
      </c>
      <c r="B35" t="s">
        <v>36</v>
      </c>
      <c r="C35" s="32">
        <v>82.264045336878212</v>
      </c>
      <c r="D35" s="32">
        <v>92.744916820702414</v>
      </c>
      <c r="E35" s="32">
        <v>118.65626189569851</v>
      </c>
      <c r="F35" s="32">
        <v>90.897373932656691</v>
      </c>
      <c r="G35" s="32">
        <v>94.224948545139043</v>
      </c>
      <c r="H35" s="32">
        <v>105.27276282343739</v>
      </c>
      <c r="I35" s="32">
        <v>103.19689673622257</v>
      </c>
      <c r="J35" s="32"/>
      <c r="K35" s="32">
        <v>108.36239226264888</v>
      </c>
      <c r="L35" s="28">
        <v>99.452449794172963</v>
      </c>
      <c r="M35" s="29">
        <v>4.4888503509869278</v>
      </c>
      <c r="N35" s="30">
        <v>11.876381701296411</v>
      </c>
      <c r="P35" s="39">
        <v>0.82068181530627593</v>
      </c>
      <c r="Q35" s="50">
        <v>0.89728216957749085</v>
      </c>
      <c r="R35" s="72">
        <v>4</v>
      </c>
    </row>
    <row r="36" spans="1:18">
      <c r="A36" s="72">
        <v>2</v>
      </c>
      <c r="B36" s="53" t="s">
        <v>37</v>
      </c>
      <c r="C36" s="54">
        <v>95.273910305744081</v>
      </c>
      <c r="D36" s="54">
        <v>74.311460258780031</v>
      </c>
      <c r="E36" s="54">
        <v>139.80205557670345</v>
      </c>
      <c r="F36" s="54">
        <v>94.735782181408084</v>
      </c>
      <c r="G36" s="54">
        <v>90.802695831147346</v>
      </c>
      <c r="H36" s="54">
        <v>100.77233917747508</v>
      </c>
      <c r="I36" s="54">
        <v>104.79868913857678</v>
      </c>
      <c r="J36" s="54"/>
      <c r="K36" s="54">
        <v>103.17455095729981</v>
      </c>
      <c r="L36" s="44">
        <v>100.45893542839183</v>
      </c>
      <c r="M36" s="45">
        <v>7.5629605991552973</v>
      </c>
      <c r="N36" s="46">
        <v>20.00971292074497</v>
      </c>
      <c r="Q36" s="50">
        <v>0.94619220157445461</v>
      </c>
      <c r="R36" s="72">
        <v>2</v>
      </c>
    </row>
    <row r="37" spans="1:18">
      <c r="A37" s="72">
        <v>5</v>
      </c>
      <c r="B37" t="s">
        <v>38</v>
      </c>
      <c r="C37" s="32">
        <v>85.811236269502558</v>
      </c>
      <c r="D37" s="32">
        <v>77.250462107208861</v>
      </c>
      <c r="E37" s="32">
        <v>90.041872858774255</v>
      </c>
      <c r="F37" s="32">
        <v>88.504913806992121</v>
      </c>
      <c r="G37" s="32">
        <v>85.560353525162441</v>
      </c>
      <c r="H37" s="32">
        <v>93.179300006517622</v>
      </c>
      <c r="I37" s="32">
        <v>93.442348849652205</v>
      </c>
      <c r="J37" s="32"/>
      <c r="K37" s="32">
        <v>84.436476083952911</v>
      </c>
      <c r="L37" s="28">
        <v>87.27837043847039</v>
      </c>
      <c r="M37" s="29">
        <v>2.1070527709923037</v>
      </c>
      <c r="N37" s="30">
        <v>5.5747376313351662</v>
      </c>
      <c r="Q37" s="58">
        <v>2.5199696356905234E-4</v>
      </c>
      <c r="R37" s="93">
        <v>5</v>
      </c>
    </row>
    <row r="38" spans="1:18">
      <c r="A38" s="72">
        <v>6</v>
      </c>
      <c r="B38" t="s">
        <v>39</v>
      </c>
      <c r="C38" s="32">
        <v>97.044007556146369</v>
      </c>
      <c r="D38" s="32">
        <v>86.663585951940846</v>
      </c>
      <c r="E38" s="32">
        <v>82.584697373429762</v>
      </c>
      <c r="F38" s="32">
        <v>88.984211374254869</v>
      </c>
      <c r="G38" s="32"/>
      <c r="H38" s="32"/>
      <c r="I38" s="32"/>
      <c r="J38" s="32"/>
      <c r="K38" s="32"/>
      <c r="L38" s="28">
        <v>88.819125563942961</v>
      </c>
      <c r="M38" s="29">
        <v>2.3010389267626188</v>
      </c>
      <c r="N38" s="30">
        <v>6.0879767572928571</v>
      </c>
      <c r="Q38" s="58">
        <v>3.4924564932001169E-2</v>
      </c>
      <c r="R38" s="93">
        <v>6</v>
      </c>
    </row>
    <row r="39" spans="1:18">
      <c r="A39" s="72">
        <v>7</v>
      </c>
      <c r="B39" t="s">
        <v>42</v>
      </c>
      <c r="C39" s="32">
        <v>55.649618694465822</v>
      </c>
      <c r="D39" s="48">
        <v>74.898336414048046</v>
      </c>
      <c r="E39" s="32">
        <v>65.169394746859538</v>
      </c>
      <c r="F39" s="32">
        <v>71.737554374093762</v>
      </c>
      <c r="G39" s="32"/>
      <c r="H39" s="32"/>
      <c r="I39" s="32"/>
      <c r="J39" s="32"/>
      <c r="K39" s="32"/>
      <c r="L39" s="28">
        <v>66.86372605736679</v>
      </c>
      <c r="M39" s="29">
        <v>3.2140771361610345</v>
      </c>
      <c r="N39" s="30">
        <v>8.5036487968607819</v>
      </c>
      <c r="Q39" s="58">
        <v>4.3966844339343751E-3</v>
      </c>
      <c r="R39" s="93">
        <v>7</v>
      </c>
    </row>
    <row r="40" spans="1:18" ht="16.2" thickBot="1"/>
    <row r="41" spans="1:18" ht="16.2" thickBot="1">
      <c r="B41" s="1" t="s">
        <v>44</v>
      </c>
      <c r="C41" s="59" t="s">
        <v>18</v>
      </c>
      <c r="D41" s="60" t="s">
        <v>19</v>
      </c>
      <c r="E41" s="60" t="s">
        <v>20</v>
      </c>
      <c r="F41" s="60" t="s">
        <v>21</v>
      </c>
      <c r="G41" s="60" t="s">
        <v>22</v>
      </c>
      <c r="H41" s="60" t="s">
        <v>23</v>
      </c>
      <c r="I41" s="60" t="s">
        <v>24</v>
      </c>
      <c r="J41" s="60"/>
      <c r="K41" s="60" t="s">
        <v>25</v>
      </c>
      <c r="L41" s="61" t="s">
        <v>26</v>
      </c>
      <c r="M41" s="62" t="s">
        <v>27</v>
      </c>
      <c r="N41" s="61" t="s">
        <v>28</v>
      </c>
      <c r="O41" s="63" t="s">
        <v>29</v>
      </c>
      <c r="P41" s="64" t="s">
        <v>30</v>
      </c>
      <c r="Q41" s="64" t="s">
        <v>31</v>
      </c>
    </row>
    <row r="42" spans="1:18">
      <c r="A42" s="72">
        <v>1</v>
      </c>
      <c r="B42" s="26" t="s">
        <v>32</v>
      </c>
      <c r="C42" s="65">
        <v>100</v>
      </c>
      <c r="D42" s="65">
        <v>100.00000000000001</v>
      </c>
      <c r="E42" s="65">
        <v>99.999999999999957</v>
      </c>
      <c r="F42" s="65">
        <v>100</v>
      </c>
      <c r="G42" s="65">
        <v>100</v>
      </c>
      <c r="H42" s="65">
        <v>137.36535462977258</v>
      </c>
      <c r="I42" s="65">
        <v>100</v>
      </c>
      <c r="J42" s="65"/>
      <c r="K42" s="65">
        <v>100</v>
      </c>
      <c r="L42" s="30">
        <v>104.67066932872157</v>
      </c>
      <c r="M42" s="66">
        <v>5.3379078042532315</v>
      </c>
      <c r="N42" s="30">
        <v>14.122776571444899</v>
      </c>
      <c r="O42" s="67" t="s">
        <v>33</v>
      </c>
      <c r="P42" s="68"/>
      <c r="Q42" s="68"/>
      <c r="R42" s="72">
        <v>1</v>
      </c>
    </row>
    <row r="43" spans="1:18">
      <c r="A43" s="72">
        <v>8</v>
      </c>
      <c r="B43" t="s">
        <v>34</v>
      </c>
      <c r="C43" s="68">
        <v>93.031645581365822</v>
      </c>
      <c r="D43" s="68">
        <v>110.20664367576667</v>
      </c>
      <c r="E43" s="68">
        <v>126.40802630421</v>
      </c>
      <c r="F43" s="68">
        <v>203.5704215927484</v>
      </c>
      <c r="G43" s="68">
        <v>108.32291192508303</v>
      </c>
      <c r="H43" s="68">
        <v>154.10398120124773</v>
      </c>
      <c r="I43" s="68">
        <v>94.676042712925337</v>
      </c>
      <c r="J43" s="68"/>
      <c r="K43" s="68">
        <v>115.8227273423779</v>
      </c>
      <c r="L43" s="30">
        <v>125.76780004196561</v>
      </c>
      <c r="M43" s="66">
        <v>14.981969046895756</v>
      </c>
      <c r="N43" s="30">
        <v>39.638564248153564</v>
      </c>
      <c r="O43" s="68"/>
      <c r="P43" s="68"/>
      <c r="Q43" s="69">
        <v>0.13330647153366193</v>
      </c>
      <c r="R43" s="72">
        <v>8</v>
      </c>
    </row>
    <row r="44" spans="1:18">
      <c r="A44" s="72">
        <v>3</v>
      </c>
      <c r="B44" t="s">
        <v>35</v>
      </c>
      <c r="C44" s="68">
        <v>57.94514901356041</v>
      </c>
      <c r="D44" s="68">
        <v>105.89731456746262</v>
      </c>
      <c r="E44" s="68">
        <v>62.224419521426036</v>
      </c>
      <c r="F44" s="68">
        <v>84.52965034495783</v>
      </c>
      <c r="G44" s="68">
        <v>73.204223288841675</v>
      </c>
      <c r="H44" s="68">
        <v>84.559480134251487</v>
      </c>
      <c r="I44" s="68">
        <v>89.290695663579754</v>
      </c>
      <c r="J44" s="68"/>
      <c r="K44" s="68">
        <v>65.986379723414032</v>
      </c>
      <c r="L44" s="30">
        <v>77.954664032186741</v>
      </c>
      <c r="M44" s="66">
        <v>6.2603752188403892</v>
      </c>
      <c r="N44" s="30">
        <v>16.563395943003233</v>
      </c>
      <c r="O44" s="68"/>
      <c r="P44" s="39">
        <v>0.30645410258836742</v>
      </c>
      <c r="Q44" s="47">
        <v>5.4022298501849335E-3</v>
      </c>
      <c r="R44" s="93">
        <v>3</v>
      </c>
    </row>
    <row r="45" spans="1:18">
      <c r="A45" s="72">
        <v>4</v>
      </c>
      <c r="B45" t="s">
        <v>36</v>
      </c>
      <c r="C45" s="68">
        <v>60.797612999586541</v>
      </c>
      <c r="D45" s="68">
        <v>81.916507361606264</v>
      </c>
      <c r="E45" s="68">
        <v>50.769690244602351</v>
      </c>
      <c r="F45" s="68">
        <v>65.316370249705344</v>
      </c>
      <c r="G45" s="68">
        <v>62.74062115826456</v>
      </c>
      <c r="H45" s="68">
        <v>122.20876625897161</v>
      </c>
      <c r="I45" s="68">
        <v>68.545962362492403</v>
      </c>
      <c r="J45" s="68"/>
      <c r="K45" s="68">
        <v>82.120027083491834</v>
      </c>
      <c r="L45" s="30">
        <v>74.301944714840118</v>
      </c>
      <c r="M45" s="66">
        <v>8.9015560448820601</v>
      </c>
      <c r="N45" s="30">
        <v>23.551303576261642</v>
      </c>
      <c r="O45" s="68"/>
      <c r="P45" s="39">
        <v>8.0485209648785777E-2</v>
      </c>
      <c r="Q45" s="47">
        <v>2.0254537864128138E-4</v>
      </c>
      <c r="R45" s="93">
        <v>4</v>
      </c>
    </row>
    <row r="46" spans="1:18">
      <c r="A46" s="72">
        <v>2</v>
      </c>
      <c r="B46" s="53" t="s">
        <v>37</v>
      </c>
      <c r="C46" s="70">
        <v>81.947724590472703</v>
      </c>
      <c r="D46" s="70">
        <v>83.972891795135197</v>
      </c>
      <c r="E46" s="70">
        <v>76.316766006860988</v>
      </c>
      <c r="F46" s="70">
        <v>84.762264770079284</v>
      </c>
      <c r="G46" s="70">
        <v>56.116790474223045</v>
      </c>
      <c r="H46" s="70">
        <v>119.9008569712488</v>
      </c>
      <c r="I46" s="70">
        <v>102.96836087514701</v>
      </c>
      <c r="J46" s="70"/>
      <c r="K46" s="70">
        <v>78.692083920798396</v>
      </c>
      <c r="L46" s="46">
        <v>85.584717425495668</v>
      </c>
      <c r="M46" s="71">
        <v>7.6278895360611116</v>
      </c>
      <c r="N46" s="46">
        <v>20.181498740689559</v>
      </c>
      <c r="O46" s="68"/>
      <c r="P46" s="68"/>
      <c r="Q46" s="47">
        <v>4.024708553630455E-3</v>
      </c>
      <c r="R46" s="93">
        <v>2</v>
      </c>
    </row>
    <row r="47" spans="1:18">
      <c r="A47" s="72">
        <v>5</v>
      </c>
      <c r="B47" t="s">
        <v>38</v>
      </c>
      <c r="C47" s="68">
        <v>56.268075170664133</v>
      </c>
      <c r="D47" s="68">
        <v>98.357051417993532</v>
      </c>
      <c r="E47" s="68">
        <v>54.612617463969094</v>
      </c>
      <c r="F47" s="68">
        <v>70.886696137189233</v>
      </c>
      <c r="G47" s="68">
        <v>50.323455450947641</v>
      </c>
      <c r="H47" s="68">
        <v>63.074646989887476</v>
      </c>
      <c r="I47" s="68">
        <v>67.600296522334617</v>
      </c>
      <c r="J47" s="68"/>
      <c r="K47" s="68">
        <v>87.390908429760543</v>
      </c>
      <c r="L47" s="30">
        <v>68.564218447843288</v>
      </c>
      <c r="M47" s="66">
        <v>6.0788552137765377</v>
      </c>
      <c r="N47" s="30">
        <v>16.083139151621097</v>
      </c>
      <c r="O47" s="68"/>
      <c r="P47" s="68"/>
      <c r="Q47" s="47">
        <v>2.7644290757914544E-3</v>
      </c>
      <c r="R47" s="93">
        <v>5</v>
      </c>
    </row>
    <row r="48" spans="1:18">
      <c r="A48" s="72">
        <v>6</v>
      </c>
      <c r="B48" t="s">
        <v>39</v>
      </c>
      <c r="C48" s="68">
        <v>79.789858175682667</v>
      </c>
      <c r="D48" s="68">
        <v>99.046205719173898</v>
      </c>
      <c r="E48" s="68">
        <v>99.258973029098627</v>
      </c>
      <c r="F48" s="68">
        <v>77.944041967877425</v>
      </c>
      <c r="G48" s="68"/>
      <c r="H48" s="68"/>
      <c r="I48" s="68"/>
      <c r="J48" s="68"/>
      <c r="K48" s="68"/>
      <c r="L48" s="30">
        <v>89.009769722958154</v>
      </c>
      <c r="M48" s="66">
        <v>4.4359640365554771</v>
      </c>
      <c r="N48" s="30">
        <v>11.736457665552027</v>
      </c>
      <c r="O48" s="68"/>
      <c r="P48" s="68"/>
      <c r="Q48" s="69">
        <v>0.15780970477410491</v>
      </c>
      <c r="R48" s="72">
        <v>6</v>
      </c>
    </row>
    <row r="49" spans="1:18">
      <c r="A49" s="72">
        <v>7</v>
      </c>
      <c r="B49" t="s">
        <v>34</v>
      </c>
      <c r="C49" s="68">
        <v>116.64241651880748</v>
      </c>
      <c r="D49" s="68">
        <v>109.11325266026064</v>
      </c>
      <c r="E49" s="68">
        <v>103.65778596186665</v>
      </c>
      <c r="F49" s="68">
        <v>128.79499422413329</v>
      </c>
      <c r="G49" s="68"/>
      <c r="H49" s="68"/>
      <c r="I49" s="68"/>
      <c r="J49" s="68"/>
      <c r="K49" s="68"/>
      <c r="L49" s="30">
        <v>114.55211234126702</v>
      </c>
      <c r="M49" s="66">
        <v>4.1144148329784738</v>
      </c>
      <c r="N49" s="30">
        <v>10.885718438616395</v>
      </c>
      <c r="O49" s="68"/>
      <c r="P49" s="68"/>
      <c r="Q49" s="69">
        <v>7.54576934628131E-2</v>
      </c>
      <c r="R49" s="72">
        <v>7</v>
      </c>
    </row>
    <row r="50" spans="1:18" ht="16.2" thickBot="1"/>
    <row r="51" spans="1:18" ht="16.2" thickBot="1">
      <c r="B51" s="73" t="s">
        <v>45</v>
      </c>
      <c r="C51" s="59" t="s">
        <v>18</v>
      </c>
      <c r="D51" s="60" t="s">
        <v>19</v>
      </c>
      <c r="E51" s="60" t="s">
        <v>20</v>
      </c>
      <c r="F51" s="60" t="s">
        <v>21</v>
      </c>
      <c r="G51" s="60" t="s">
        <v>22</v>
      </c>
      <c r="H51" s="60" t="s">
        <v>23</v>
      </c>
      <c r="I51" s="60" t="s">
        <v>24</v>
      </c>
      <c r="J51" s="60" t="s">
        <v>25</v>
      </c>
      <c r="L51" s="61" t="s">
        <v>26</v>
      </c>
      <c r="M51" s="62" t="s">
        <v>27</v>
      </c>
      <c r="N51" s="61" t="s">
        <v>28</v>
      </c>
      <c r="O51" s="63" t="s">
        <v>29</v>
      </c>
      <c r="P51" s="74" t="s">
        <v>30</v>
      </c>
      <c r="Q51" s="75" t="s">
        <v>31</v>
      </c>
    </row>
    <row r="52" spans="1:18">
      <c r="A52" s="72">
        <v>1</v>
      </c>
      <c r="B52" s="76" t="s">
        <v>32</v>
      </c>
      <c r="C52" s="77">
        <v>100</v>
      </c>
      <c r="D52" s="77">
        <v>100</v>
      </c>
      <c r="E52" s="77">
        <v>100.00000000000001</v>
      </c>
      <c r="F52" s="77">
        <v>99.999999999999986</v>
      </c>
      <c r="G52" s="77">
        <v>100</v>
      </c>
      <c r="H52" s="77">
        <v>100</v>
      </c>
      <c r="I52" s="77">
        <v>100</v>
      </c>
      <c r="J52" s="77">
        <v>100</v>
      </c>
      <c r="K52" s="77"/>
      <c r="L52" s="30">
        <v>100</v>
      </c>
      <c r="M52" s="66">
        <v>3.1010627344015853E-15</v>
      </c>
      <c r="N52" s="30">
        <v>8.2046407952365389E-15</v>
      </c>
      <c r="O52" s="67" t="s">
        <v>33</v>
      </c>
      <c r="P52" s="78"/>
      <c r="Q52" s="79"/>
    </row>
    <row r="53" spans="1:18">
      <c r="A53" s="72">
        <v>8</v>
      </c>
      <c r="B53" s="3" t="s">
        <v>34</v>
      </c>
      <c r="C53" s="78">
        <v>267.12012226657572</v>
      </c>
      <c r="D53" s="78">
        <v>401.78504925552051</v>
      </c>
      <c r="E53" s="78">
        <v>165.11571791808328</v>
      </c>
      <c r="F53" s="78">
        <v>459.09240247910839</v>
      </c>
      <c r="G53" s="78">
        <v>137.27578139742351</v>
      </c>
      <c r="H53" s="78">
        <v>412.84851657662898</v>
      </c>
      <c r="I53" s="78">
        <v>460.53935241326866</v>
      </c>
      <c r="J53" s="78">
        <v>342.43578273230401</v>
      </c>
      <c r="K53" s="78"/>
      <c r="L53" s="30">
        <v>330.77659062986413</v>
      </c>
      <c r="M53" s="66">
        <v>52.098838870550651</v>
      </c>
      <c r="N53" s="30">
        <v>137.84057124670224</v>
      </c>
      <c r="O53" s="78"/>
      <c r="P53" s="78"/>
      <c r="Q53" s="80">
        <v>1.381925895684275E-3</v>
      </c>
      <c r="R53" s="72">
        <v>1</v>
      </c>
    </row>
    <row r="54" spans="1:18">
      <c r="A54" s="72">
        <v>3</v>
      </c>
      <c r="B54" s="3" t="s">
        <v>35</v>
      </c>
      <c r="C54" s="78">
        <v>169.46530272059351</v>
      </c>
      <c r="D54" s="78">
        <v>634.86263102283283</v>
      </c>
      <c r="E54" s="78">
        <v>148.40811879709577</v>
      </c>
      <c r="F54" s="78">
        <v>167.45455284337098</v>
      </c>
      <c r="G54" s="78">
        <v>117.61469258534349</v>
      </c>
      <c r="H54" s="78">
        <v>163.59950204945628</v>
      </c>
      <c r="I54" s="78">
        <v>293.25779220268822</v>
      </c>
      <c r="J54" s="78">
        <v>140.14877331918805</v>
      </c>
      <c r="K54" s="78"/>
      <c r="L54" s="30">
        <v>229.35142069257114</v>
      </c>
      <c r="M54" s="66">
        <v>68.689160856501374</v>
      </c>
      <c r="N54" s="30">
        <v>181.73443739201508</v>
      </c>
      <c r="O54" s="78"/>
      <c r="P54" s="8">
        <v>0.23666407728067107</v>
      </c>
      <c r="Q54" s="81">
        <v>7.106521384812467E-2</v>
      </c>
      <c r="R54" s="72">
        <v>8</v>
      </c>
    </row>
    <row r="55" spans="1:18">
      <c r="A55" s="72">
        <v>4</v>
      </c>
      <c r="B55" s="3" t="s">
        <v>36</v>
      </c>
      <c r="C55" s="78">
        <v>321.52988539881841</v>
      </c>
      <c r="D55" s="78">
        <v>1374.7538178201555</v>
      </c>
      <c r="E55" s="78">
        <v>276.42819995267871</v>
      </c>
      <c r="F55" s="78">
        <v>419.29221942912312</v>
      </c>
      <c r="G55" s="78">
        <v>158.73581251645768</v>
      </c>
      <c r="H55" s="78">
        <v>320.93335874242638</v>
      </c>
      <c r="I55" s="78">
        <v>875.28595474356132</v>
      </c>
      <c r="J55" s="78">
        <v>221.85434421343271</v>
      </c>
      <c r="K55" s="78"/>
      <c r="L55" s="30">
        <v>496.10169910208174</v>
      </c>
      <c r="M55" s="66">
        <v>164.33103052579327</v>
      </c>
      <c r="N55" s="30">
        <v>434.77903946221278</v>
      </c>
      <c r="O55" s="78"/>
      <c r="P55" s="8">
        <v>3.9919943207529361E-2</v>
      </c>
      <c r="Q55" s="81">
        <v>3.1382004421277553E-2</v>
      </c>
      <c r="R55" s="72">
        <v>3</v>
      </c>
    </row>
    <row r="56" spans="1:18">
      <c r="A56" s="72">
        <v>2</v>
      </c>
      <c r="B56" s="42" t="s">
        <v>37</v>
      </c>
      <c r="C56" s="82">
        <v>139.73190530397505</v>
      </c>
      <c r="D56" s="82">
        <v>262.57971337449885</v>
      </c>
      <c r="E56" s="82">
        <v>125.83945929278099</v>
      </c>
      <c r="F56" s="82">
        <v>112.95488485917598</v>
      </c>
      <c r="G56" s="82">
        <v>119.27982752828497</v>
      </c>
      <c r="H56" s="82">
        <v>203.76842746836803</v>
      </c>
      <c r="I56" s="82">
        <v>258.27149298043634</v>
      </c>
      <c r="J56" s="82">
        <v>137.82729204681911</v>
      </c>
      <c r="K56" s="82"/>
      <c r="L56" s="46">
        <v>170.0316253567924</v>
      </c>
      <c r="M56" s="71">
        <v>24.90264599008697</v>
      </c>
      <c r="N56" s="46">
        <v>65.886208277249978</v>
      </c>
      <c r="O56" s="78"/>
      <c r="P56" s="78"/>
      <c r="Q56" s="81">
        <v>1.5581254091448995E-2</v>
      </c>
      <c r="R56" s="72">
        <v>4</v>
      </c>
    </row>
    <row r="57" spans="1:18">
      <c r="A57" s="72">
        <v>5</v>
      </c>
      <c r="B57" s="3" t="s">
        <v>38</v>
      </c>
      <c r="C57" s="78">
        <v>540.35236844152394</v>
      </c>
      <c r="D57" s="78">
        <v>1690.3321348368488</v>
      </c>
      <c r="E57" s="78">
        <v>416.3391584474748</v>
      </c>
      <c r="F57" s="78">
        <v>715.56132400345689</v>
      </c>
      <c r="G57" s="78">
        <v>260.54795912576702</v>
      </c>
      <c r="H57" s="78">
        <v>867.60624533098428</v>
      </c>
      <c r="I57" s="78">
        <v>1825.4412248148903</v>
      </c>
      <c r="J57" s="78">
        <v>358.47581332770778</v>
      </c>
      <c r="K57" s="78"/>
      <c r="L57" s="30">
        <v>834.33202854108163</v>
      </c>
      <c r="M57" s="66">
        <v>233.41507402101513</v>
      </c>
      <c r="N57" s="30">
        <v>617.55823811333926</v>
      </c>
      <c r="O57" s="78"/>
      <c r="P57" s="78"/>
      <c r="Q57" s="81">
        <v>1.0789709256498964E-2</v>
      </c>
      <c r="R57" s="72">
        <v>2</v>
      </c>
    </row>
    <row r="58" spans="1:18">
      <c r="A58" s="72">
        <v>6</v>
      </c>
      <c r="B58" s="3" t="s">
        <v>39</v>
      </c>
      <c r="C58" s="78">
        <v>90.514137568485765</v>
      </c>
      <c r="D58" s="78">
        <v>109.51006993672581</v>
      </c>
      <c r="E58" s="78">
        <v>84.616437698315423</v>
      </c>
      <c r="F58" s="78">
        <v>87.612955115686006</v>
      </c>
      <c r="G58" s="78"/>
      <c r="H58" s="78"/>
      <c r="I58" s="78"/>
      <c r="J58" s="78"/>
      <c r="K58" s="78"/>
      <c r="L58" s="30">
        <v>93.063400079803259</v>
      </c>
      <c r="M58" s="66">
        <v>4.2429224683182172</v>
      </c>
      <c r="N58" s="30">
        <v>11.225717683298333</v>
      </c>
      <c r="O58" s="78"/>
      <c r="P58" s="78"/>
      <c r="Q58" s="80">
        <v>0.30446465223370234</v>
      </c>
      <c r="R58" s="72">
        <v>5</v>
      </c>
    </row>
    <row r="59" spans="1:18" ht="16.2" thickBot="1">
      <c r="A59" s="72">
        <v>7</v>
      </c>
      <c r="B59" s="11" t="s">
        <v>34</v>
      </c>
      <c r="C59" s="83">
        <v>210.27355493354563</v>
      </c>
      <c r="E59" s="83">
        <v>114.24498490966243</v>
      </c>
      <c r="F59" s="83">
        <v>271.73060814243337</v>
      </c>
      <c r="G59" s="83"/>
      <c r="H59" s="83"/>
      <c r="I59" s="83"/>
      <c r="J59" s="83"/>
      <c r="K59" s="83"/>
      <c r="L59" s="84">
        <v>198.74971599521382</v>
      </c>
      <c r="M59" s="85">
        <v>30.000070307443863</v>
      </c>
      <c r="N59" s="84">
        <v>79.372725347949498</v>
      </c>
      <c r="O59" s="83"/>
      <c r="P59" s="83"/>
      <c r="Q59" s="86">
        <v>0.16396396403736824</v>
      </c>
      <c r="R59" s="72">
        <v>6</v>
      </c>
    </row>
    <row r="60" spans="1:18" ht="16.2" thickBot="1">
      <c r="R60" s="72">
        <v>7</v>
      </c>
    </row>
    <row r="61" spans="1:18" ht="16.2" thickBot="1">
      <c r="A61" s="49"/>
      <c r="B61" s="73" t="s">
        <v>46</v>
      </c>
      <c r="C61" s="59" t="s">
        <v>18</v>
      </c>
      <c r="D61" s="60" t="s">
        <v>19</v>
      </c>
      <c r="E61" s="60" t="s">
        <v>20</v>
      </c>
      <c r="F61" s="60" t="s">
        <v>21</v>
      </c>
      <c r="G61" s="59" t="s">
        <v>22</v>
      </c>
      <c r="H61" s="60" t="s">
        <v>23</v>
      </c>
      <c r="I61" s="60" t="s">
        <v>24</v>
      </c>
      <c r="J61" s="87" t="s">
        <v>25</v>
      </c>
      <c r="L61" s="61" t="s">
        <v>26</v>
      </c>
      <c r="M61" s="62" t="s">
        <v>27</v>
      </c>
      <c r="N61" s="61" t="s">
        <v>28</v>
      </c>
      <c r="O61" s="63" t="s">
        <v>29</v>
      </c>
      <c r="P61" s="74" t="s">
        <v>30</v>
      </c>
      <c r="Q61" s="75" t="s">
        <v>31</v>
      </c>
    </row>
    <row r="62" spans="1:18">
      <c r="A62" s="72">
        <v>1</v>
      </c>
      <c r="B62" s="76" t="s">
        <v>32</v>
      </c>
      <c r="C62" s="77">
        <v>100</v>
      </c>
      <c r="D62" s="77">
        <v>100</v>
      </c>
      <c r="E62" s="77">
        <v>99.999999999999986</v>
      </c>
      <c r="F62" s="77">
        <v>100</v>
      </c>
      <c r="G62" s="77">
        <v>100</v>
      </c>
      <c r="H62" s="77">
        <v>100</v>
      </c>
      <c r="I62" s="77">
        <v>100</v>
      </c>
      <c r="J62" s="77">
        <v>100</v>
      </c>
      <c r="K62" s="77"/>
      <c r="L62" s="30">
        <v>100</v>
      </c>
      <c r="M62" s="66">
        <v>2.1927824883802588E-15</v>
      </c>
      <c r="N62" s="30">
        <v>5.801557143511545E-15</v>
      </c>
      <c r="O62" s="67" t="s">
        <v>33</v>
      </c>
      <c r="P62" s="78"/>
      <c r="Q62" s="79"/>
      <c r="R62" s="72">
        <v>1</v>
      </c>
    </row>
    <row r="63" spans="1:18">
      <c r="A63" s="72">
        <v>8</v>
      </c>
      <c r="B63" s="3" t="s">
        <v>34</v>
      </c>
      <c r="C63" s="78">
        <v>1378.5569102602567</v>
      </c>
      <c r="D63" s="78">
        <v>5638.179335382144</v>
      </c>
      <c r="E63" s="78">
        <v>1036.3835466300879</v>
      </c>
      <c r="F63" s="78">
        <v>1948.2497971589328</v>
      </c>
      <c r="G63" s="78">
        <v>823.3115752524036</v>
      </c>
      <c r="H63" s="78">
        <v>1461.9299198785266</v>
      </c>
      <c r="I63" s="78">
        <v>1800.5938342660445</v>
      </c>
      <c r="J63" s="78">
        <v>426.72824811567756</v>
      </c>
      <c r="K63" s="78"/>
      <c r="L63" s="30">
        <v>1814.2416458680093</v>
      </c>
      <c r="M63" s="66">
        <v>622.33367708179412</v>
      </c>
      <c r="N63" s="30">
        <v>1646.5401420588043</v>
      </c>
      <c r="O63" s="78"/>
      <c r="P63" s="78"/>
      <c r="Q63" s="81">
        <v>2.0364900286995599E-2</v>
      </c>
      <c r="R63" s="93">
        <v>8</v>
      </c>
    </row>
    <row r="64" spans="1:18">
      <c r="A64" s="72">
        <v>3</v>
      </c>
      <c r="B64" s="3" t="s">
        <v>35</v>
      </c>
      <c r="C64" s="78">
        <v>210.97145729873932</v>
      </c>
      <c r="D64" s="78">
        <v>688.96949474106475</v>
      </c>
      <c r="E64" s="78">
        <v>178.58316183920101</v>
      </c>
      <c r="F64" s="78">
        <v>163.35780991338962</v>
      </c>
      <c r="G64" s="78">
        <v>120.76027754998948</v>
      </c>
      <c r="H64" s="78">
        <v>275.76705377889493</v>
      </c>
      <c r="I64" s="78">
        <v>326.26937746090238</v>
      </c>
      <c r="J64" s="78">
        <v>48.546892148864721</v>
      </c>
      <c r="K64" s="78"/>
      <c r="L64" s="30">
        <v>251.65319059138082</v>
      </c>
      <c r="M64" s="66">
        <v>72.935832553449501</v>
      </c>
      <c r="N64" s="30">
        <v>192.97007460187649</v>
      </c>
      <c r="O64" s="78"/>
      <c r="P64" s="8">
        <v>7.0647849792868839E-2</v>
      </c>
      <c r="Q64" s="80">
        <v>6.5470984763111403E-2</v>
      </c>
      <c r="R64" s="72">
        <v>3</v>
      </c>
    </row>
    <row r="65" spans="1:18">
      <c r="A65" s="72">
        <v>4</v>
      </c>
      <c r="B65" s="3" t="s">
        <v>36</v>
      </c>
      <c r="C65" s="78">
        <v>533.83801621870862</v>
      </c>
      <c r="D65" s="78">
        <v>912.10349227366908</v>
      </c>
      <c r="E65" s="78">
        <v>290.09455463039313</v>
      </c>
      <c r="F65" s="78">
        <v>380.47480895658987</v>
      </c>
      <c r="G65" s="78">
        <v>119.97567346760503</v>
      </c>
      <c r="H65" s="78">
        <v>774.3279212701317</v>
      </c>
      <c r="I65" s="78">
        <v>544.02584515147521</v>
      </c>
      <c r="J65" s="78">
        <v>101.0696016922099</v>
      </c>
      <c r="K65" s="78"/>
      <c r="L65" s="30">
        <v>456.9887392075978</v>
      </c>
      <c r="M65" s="66">
        <v>103.56776043282176</v>
      </c>
      <c r="N65" s="30">
        <v>274.01453794916159</v>
      </c>
      <c r="O65" s="78"/>
      <c r="P65" s="8">
        <v>7.7680034831888482E-3</v>
      </c>
      <c r="Q65" s="81">
        <v>1.0512130237363335E-2</v>
      </c>
      <c r="R65" s="93">
        <v>4</v>
      </c>
    </row>
    <row r="66" spans="1:18">
      <c r="A66" s="72">
        <v>2</v>
      </c>
      <c r="B66" s="42" t="s">
        <v>37</v>
      </c>
      <c r="C66" s="82">
        <v>133.95105854163248</v>
      </c>
      <c r="D66" s="82">
        <v>197.32619026647839</v>
      </c>
      <c r="E66" s="82">
        <v>108.42760364088281</v>
      </c>
      <c r="F66" s="82">
        <v>115.25472367384288</v>
      </c>
      <c r="G66" s="82">
        <v>92.168262189042352</v>
      </c>
      <c r="H66" s="82">
        <v>165.73277705076819</v>
      </c>
      <c r="I66" s="82">
        <v>191.43860754708138</v>
      </c>
      <c r="J66" s="82">
        <v>60.114631448996683</v>
      </c>
      <c r="K66" s="82"/>
      <c r="L66" s="46">
        <v>133.05173179484063</v>
      </c>
      <c r="M66" s="71">
        <v>15.768909796803515</v>
      </c>
      <c r="N66" s="46">
        <v>41.72061376895217</v>
      </c>
      <c r="O66" s="78"/>
      <c r="P66" s="8" t="s">
        <v>3</v>
      </c>
      <c r="Q66" s="80">
        <v>9.5743898319407009E-2</v>
      </c>
      <c r="R66" s="72">
        <v>2</v>
      </c>
    </row>
    <row r="67" spans="1:18">
      <c r="A67" s="72">
        <v>5</v>
      </c>
      <c r="B67" s="3" t="s">
        <v>38</v>
      </c>
      <c r="C67" s="78">
        <v>801.42864191294211</v>
      </c>
      <c r="D67" s="78">
        <v>1820.139867699769</v>
      </c>
      <c r="E67" s="78">
        <v>300.91486656060584</v>
      </c>
      <c r="F67" s="78">
        <v>753.04471625111455</v>
      </c>
      <c r="G67" s="78">
        <v>198.72604890596844</v>
      </c>
      <c r="H67" s="78">
        <v>321.99804310124642</v>
      </c>
      <c r="I67" s="78">
        <v>652.08025933011015</v>
      </c>
      <c r="J67" s="78">
        <v>132.42636773992064</v>
      </c>
      <c r="K67" s="78"/>
      <c r="L67" s="30">
        <v>622.59485143770962</v>
      </c>
      <c r="M67" s="66">
        <v>208.34722454284071</v>
      </c>
      <c r="N67" s="30">
        <v>551.23494249088947</v>
      </c>
      <c r="O67" s="78"/>
      <c r="P67" s="78"/>
      <c r="Q67" s="81">
        <v>3.0633882632243942E-2</v>
      </c>
      <c r="R67" s="93">
        <v>5</v>
      </c>
    </row>
    <row r="68" spans="1:18">
      <c r="A68" s="72">
        <v>6</v>
      </c>
      <c r="B68" s="3" t="s">
        <v>39</v>
      </c>
      <c r="C68" s="78">
        <v>130.28119354821138</v>
      </c>
      <c r="D68" s="78">
        <v>258.00477251332268</v>
      </c>
      <c r="E68" s="78">
        <v>128.73755955628829</v>
      </c>
      <c r="F68" s="78">
        <v>325.60965380569149</v>
      </c>
      <c r="G68" s="78"/>
      <c r="H68" s="78"/>
      <c r="I68" s="78"/>
      <c r="J68" s="78"/>
      <c r="K68" s="78"/>
      <c r="L68" s="30">
        <v>210.65829485587847</v>
      </c>
      <c r="M68" s="66">
        <v>36.921402463704737</v>
      </c>
      <c r="N68" s="30">
        <v>97.684848974690212</v>
      </c>
      <c r="O68" s="78"/>
      <c r="P68" s="78"/>
      <c r="Q68" s="80">
        <v>0.10836226211341771</v>
      </c>
      <c r="R68" s="72">
        <v>6</v>
      </c>
    </row>
    <row r="69" spans="1:18" ht="16.2" thickBot="1">
      <c r="A69" s="72">
        <v>7</v>
      </c>
      <c r="B69" s="11" t="s">
        <v>34</v>
      </c>
      <c r="C69" s="83">
        <v>425.85635340972129</v>
      </c>
      <c r="E69" s="83">
        <v>191.4044494921815</v>
      </c>
      <c r="F69" s="83">
        <v>331.49791864029078</v>
      </c>
      <c r="G69" s="83"/>
      <c r="H69" s="83"/>
      <c r="I69" s="83"/>
      <c r="J69" s="83"/>
      <c r="K69" s="83"/>
      <c r="L69" s="84">
        <v>316.2529071807312</v>
      </c>
      <c r="M69" s="85">
        <v>44.587364631443982</v>
      </c>
      <c r="N69" s="84">
        <v>117.96707843055788</v>
      </c>
      <c r="O69" s="83"/>
      <c r="P69" s="83"/>
      <c r="Q69" s="80">
        <v>8.6513754470093795E-2</v>
      </c>
      <c r="R69" s="72">
        <v>7</v>
      </c>
    </row>
    <row r="70" spans="1:18" ht="16.2" thickBot="1">
      <c r="D70" s="83">
        <v>124.98067554272558</v>
      </c>
    </row>
    <row r="71" spans="1:18" ht="16.2" thickBot="1"/>
    <row r="72" spans="1:18" ht="16.2" thickBot="1">
      <c r="B72" s="73" t="s">
        <v>47</v>
      </c>
      <c r="C72" s="59" t="s">
        <v>18</v>
      </c>
      <c r="D72" s="60" t="s">
        <v>19</v>
      </c>
      <c r="E72" s="60" t="s">
        <v>20</v>
      </c>
      <c r="F72" s="60" t="s">
        <v>21</v>
      </c>
      <c r="G72" s="60" t="s">
        <v>22</v>
      </c>
      <c r="H72" s="60" t="s">
        <v>23</v>
      </c>
      <c r="I72" s="60" t="s">
        <v>24</v>
      </c>
      <c r="J72" s="60"/>
      <c r="K72" s="60" t="s">
        <v>25</v>
      </c>
      <c r="L72" s="61" t="s">
        <v>26</v>
      </c>
      <c r="M72" s="62" t="s">
        <v>27</v>
      </c>
      <c r="N72" s="61" t="s">
        <v>28</v>
      </c>
      <c r="O72" s="63" t="s">
        <v>29</v>
      </c>
      <c r="P72" s="74" t="s">
        <v>30</v>
      </c>
      <c r="Q72" s="75" t="s">
        <v>31</v>
      </c>
    </row>
    <row r="73" spans="1:18">
      <c r="A73" s="72">
        <v>1</v>
      </c>
      <c r="B73" s="76" t="s">
        <v>32</v>
      </c>
      <c r="C73" s="77">
        <v>100</v>
      </c>
      <c r="D73" s="77">
        <v>100</v>
      </c>
      <c r="E73" s="77">
        <v>100</v>
      </c>
      <c r="F73" s="77">
        <v>100</v>
      </c>
      <c r="G73" s="77">
        <v>100</v>
      </c>
      <c r="H73" s="77">
        <v>100</v>
      </c>
      <c r="I73" s="77">
        <v>100</v>
      </c>
      <c r="J73" s="77">
        <v>100</v>
      </c>
      <c r="K73" s="77"/>
      <c r="L73" s="30">
        <v>100</v>
      </c>
      <c r="M73" s="66">
        <v>0</v>
      </c>
      <c r="N73" s="30">
        <v>0</v>
      </c>
      <c r="O73" s="67" t="s">
        <v>33</v>
      </c>
      <c r="P73" s="78"/>
      <c r="Q73" s="79"/>
      <c r="R73" s="72">
        <v>1</v>
      </c>
    </row>
    <row r="74" spans="1:18">
      <c r="A74" s="72">
        <v>8</v>
      </c>
      <c r="B74" s="3" t="s">
        <v>34</v>
      </c>
      <c r="C74" s="78">
        <v>931.7048381115934</v>
      </c>
      <c r="D74" s="78">
        <v>991.81423870614753</v>
      </c>
      <c r="E74" s="78">
        <v>899.14247692266679</v>
      </c>
      <c r="F74" s="78">
        <v>939.54915853260331</v>
      </c>
      <c r="G74" s="78">
        <v>676.43128040926842</v>
      </c>
      <c r="H74" s="78">
        <v>1548.7074756749298</v>
      </c>
      <c r="I74" s="78">
        <v>1083.6325663209971</v>
      </c>
      <c r="J74" s="78">
        <v>979.66088444222612</v>
      </c>
      <c r="K74" s="78"/>
      <c r="L74" s="30">
        <v>1006.3303648900542</v>
      </c>
      <c r="M74" s="66">
        <v>101.25510191325125</v>
      </c>
      <c r="N74" s="30">
        <v>267.89581863896325</v>
      </c>
      <c r="O74" s="78"/>
      <c r="P74" s="78"/>
      <c r="Q74" s="80">
        <v>1.7310139989414451E-5</v>
      </c>
      <c r="R74" s="93">
        <v>8</v>
      </c>
    </row>
    <row r="75" spans="1:18">
      <c r="A75" s="72">
        <v>3</v>
      </c>
      <c r="B75" s="3" t="s">
        <v>35</v>
      </c>
      <c r="C75" s="78">
        <v>534.09564065936013</v>
      </c>
      <c r="D75" s="78">
        <v>843.96579798741413</v>
      </c>
      <c r="E75" s="78">
        <v>557.69523640685622</v>
      </c>
      <c r="F75" s="78">
        <v>350.25647209427592</v>
      </c>
      <c r="G75" s="78">
        <v>393.71885876960573</v>
      </c>
      <c r="H75" s="78">
        <v>425.51631221743764</v>
      </c>
      <c r="I75" s="78">
        <v>620.2978727083489</v>
      </c>
      <c r="J75" s="78">
        <v>362.12902707985762</v>
      </c>
      <c r="K75" s="78"/>
      <c r="L75" s="30">
        <v>510.95940224039447</v>
      </c>
      <c r="M75" s="66">
        <v>63.485024201897005</v>
      </c>
      <c r="N75" s="30">
        <v>167.96558601513627</v>
      </c>
      <c r="O75" s="78"/>
      <c r="P75" s="8">
        <v>6.5517626688232104E-3</v>
      </c>
      <c r="Q75" s="80">
        <v>2.1696768811872312E-4</v>
      </c>
      <c r="R75" s="93">
        <v>3</v>
      </c>
    </row>
    <row r="76" spans="1:18">
      <c r="A76" s="72">
        <v>4</v>
      </c>
      <c r="B76" s="3" t="s">
        <v>36</v>
      </c>
      <c r="C76" s="78">
        <v>1015.8242831078884</v>
      </c>
      <c r="D76" s="78">
        <v>1476.3901100571791</v>
      </c>
      <c r="E76" s="78">
        <v>1025.8686442932956</v>
      </c>
      <c r="F76" s="78">
        <v>952.94542372508397</v>
      </c>
      <c r="G76" s="78">
        <v>601.12805666664883</v>
      </c>
      <c r="H76" s="78">
        <v>943.17834461693292</v>
      </c>
      <c r="I76" s="78">
        <v>1482.5605687767413</v>
      </c>
      <c r="J76" s="78">
        <v>651.09906077940036</v>
      </c>
      <c r="K76" s="78"/>
      <c r="L76" s="30">
        <v>1018.6243115028963</v>
      </c>
      <c r="M76" s="66">
        <v>118.50851177590015</v>
      </c>
      <c r="N76" s="30">
        <v>313.54405040340129</v>
      </c>
      <c r="O76" s="78"/>
      <c r="P76" s="8">
        <v>2.805678685495893E-4</v>
      </c>
      <c r="Q76" s="80">
        <v>9.3471478093675679E-5</v>
      </c>
      <c r="R76" s="93">
        <v>4</v>
      </c>
    </row>
    <row r="77" spans="1:18">
      <c r="A77" s="72">
        <v>2</v>
      </c>
      <c r="B77" s="42" t="s">
        <v>37</v>
      </c>
      <c r="C77" s="82">
        <v>208.65683642803359</v>
      </c>
      <c r="D77" s="82">
        <v>530.41093395873872</v>
      </c>
      <c r="E77" s="82">
        <v>245.80043362926551</v>
      </c>
      <c r="F77" s="82">
        <v>377.87137304294851</v>
      </c>
      <c r="G77" s="82">
        <v>317.79961939484735</v>
      </c>
      <c r="H77" s="82">
        <v>329.0880865281145</v>
      </c>
      <c r="I77" s="82">
        <v>271.79347675164144</v>
      </c>
      <c r="J77" s="82">
        <v>240.37837072517229</v>
      </c>
      <c r="K77" s="82"/>
      <c r="L77" s="46">
        <v>315.22489130734522</v>
      </c>
      <c r="M77" s="71">
        <v>40.145847053853458</v>
      </c>
      <c r="N77" s="46">
        <v>106.21592747653132</v>
      </c>
      <c r="O77" s="78"/>
      <c r="P77" s="8" t="s">
        <v>3</v>
      </c>
      <c r="Q77" s="80">
        <v>5.8932766836683633E-4</v>
      </c>
      <c r="R77" s="93">
        <v>2</v>
      </c>
    </row>
    <row r="78" spans="1:18">
      <c r="A78" s="72">
        <v>5</v>
      </c>
      <c r="B78" s="3" t="s">
        <v>38</v>
      </c>
      <c r="C78" s="78">
        <v>874.69443094993414</v>
      </c>
      <c r="D78" s="78">
        <v>1784.7689618882814</v>
      </c>
      <c r="E78" s="78">
        <v>1395.008516916756</v>
      </c>
      <c r="F78" s="78">
        <v>1848.9063467711956</v>
      </c>
      <c r="G78" s="78">
        <v>837.63815948483204</v>
      </c>
      <c r="H78" s="78">
        <v>2011.1009163615465</v>
      </c>
      <c r="I78" s="78">
        <v>1687.9756405032349</v>
      </c>
      <c r="J78" s="78">
        <v>593.04622388626478</v>
      </c>
      <c r="K78" s="78"/>
      <c r="L78" s="30">
        <v>1379.1423995952557</v>
      </c>
      <c r="M78" s="66">
        <v>178.59429745119743</v>
      </c>
      <c r="N78" s="30">
        <v>472.51609663016512</v>
      </c>
      <c r="O78" s="78"/>
      <c r="P78" s="78"/>
      <c r="Q78" s="80">
        <v>2.7940870110676214E-4</v>
      </c>
      <c r="R78" s="93">
        <v>5</v>
      </c>
    </row>
    <row r="79" spans="1:18">
      <c r="A79" s="72">
        <v>6</v>
      </c>
      <c r="B79" s="3" t="s">
        <v>39</v>
      </c>
      <c r="C79" s="78">
        <v>96.279382111758821</v>
      </c>
      <c r="D79" s="78">
        <v>121.66720193053861</v>
      </c>
      <c r="E79" s="78">
        <v>95.746532988723189</v>
      </c>
      <c r="F79" s="78">
        <v>93.802751166636483</v>
      </c>
      <c r="G79" s="78"/>
      <c r="H79" s="78"/>
      <c r="I79" s="78"/>
      <c r="J79" s="78"/>
      <c r="K79" s="78"/>
      <c r="L79" s="30">
        <v>101.87396704941428</v>
      </c>
      <c r="M79" s="66">
        <v>5.0036248844903524</v>
      </c>
      <c r="N79" s="30">
        <v>13.238347098215762</v>
      </c>
      <c r="O79" s="78"/>
      <c r="P79" s="78"/>
      <c r="Q79" s="80">
        <v>0.79550292520295818</v>
      </c>
      <c r="R79" s="72">
        <v>6</v>
      </c>
    </row>
    <row r="80" spans="1:18" ht="16.2" thickBot="1">
      <c r="A80" s="72">
        <v>7</v>
      </c>
      <c r="B80" s="11" t="s">
        <v>34</v>
      </c>
      <c r="C80" s="83">
        <v>496.36541795291595</v>
      </c>
      <c r="E80" s="83">
        <v>349.90677125162</v>
      </c>
      <c r="F80" s="83">
        <v>676.77597324665294</v>
      </c>
      <c r="G80" s="83"/>
      <c r="H80" s="83"/>
      <c r="I80" s="83"/>
      <c r="J80" s="83"/>
      <c r="K80" s="83"/>
      <c r="L80" s="84">
        <v>507.682720817063</v>
      </c>
      <c r="M80" s="85">
        <v>61.883450143113464</v>
      </c>
      <c r="N80" s="84">
        <v>163.72821934934268</v>
      </c>
      <c r="O80" s="83"/>
      <c r="P80" s="83"/>
      <c r="Q80" s="80">
        <v>4.9782235114672273E-2</v>
      </c>
      <c r="R80" s="93">
        <v>7</v>
      </c>
    </row>
    <row r="81" spans="1:18" ht="16.2" thickBot="1">
      <c r="D81" s="88">
        <v>108.65657267502023</v>
      </c>
    </row>
    <row r="82" spans="1:18" ht="16.2" thickBot="1"/>
    <row r="83" spans="1:18" ht="16.2" thickBot="1">
      <c r="B83" s="73" t="s">
        <v>48</v>
      </c>
      <c r="C83" s="59" t="s">
        <v>18</v>
      </c>
      <c r="D83" s="60" t="s">
        <v>19</v>
      </c>
      <c r="E83" s="60" t="s">
        <v>20</v>
      </c>
      <c r="F83" s="60" t="s">
        <v>21</v>
      </c>
      <c r="G83" s="60" t="s">
        <v>22</v>
      </c>
      <c r="H83" s="60" t="s">
        <v>23</v>
      </c>
      <c r="I83" s="60" t="s">
        <v>24</v>
      </c>
      <c r="J83" s="60" t="s">
        <v>25</v>
      </c>
      <c r="K83" s="60"/>
      <c r="L83" s="61" t="s">
        <v>26</v>
      </c>
      <c r="M83" s="62" t="s">
        <v>27</v>
      </c>
      <c r="N83" s="61" t="s">
        <v>28</v>
      </c>
      <c r="O83" s="63" t="s">
        <v>29</v>
      </c>
      <c r="P83" s="74" t="s">
        <v>30</v>
      </c>
      <c r="Q83" s="75" t="s">
        <v>31</v>
      </c>
    </row>
    <row r="84" spans="1:18">
      <c r="A84" s="72">
        <v>1</v>
      </c>
      <c r="B84" s="76" t="s">
        <v>32</v>
      </c>
      <c r="C84" s="77">
        <v>100</v>
      </c>
      <c r="D84" s="77">
        <v>100</v>
      </c>
      <c r="E84" s="77">
        <v>99.999999999999986</v>
      </c>
      <c r="F84" s="77">
        <v>100</v>
      </c>
      <c r="G84" s="77">
        <v>100.00000000000001</v>
      </c>
      <c r="H84" s="77">
        <v>100.00000000000001</v>
      </c>
      <c r="I84" s="77">
        <v>100</v>
      </c>
      <c r="J84" s="77">
        <v>100</v>
      </c>
      <c r="K84" s="77"/>
      <c r="L84" s="30">
        <v>100</v>
      </c>
      <c r="M84" s="66">
        <v>3.7980106798219196E-15</v>
      </c>
      <c r="N84" s="30">
        <v>1.0048591735576161E-14</v>
      </c>
      <c r="O84" s="67" t="s">
        <v>33</v>
      </c>
      <c r="P84" s="78"/>
      <c r="Q84" s="79"/>
      <c r="R84" s="72">
        <v>1</v>
      </c>
    </row>
    <row r="85" spans="1:18">
      <c r="A85" s="72">
        <v>8</v>
      </c>
      <c r="B85" s="3" t="s">
        <v>34</v>
      </c>
      <c r="C85" s="78">
        <v>491.35498407565638</v>
      </c>
      <c r="D85" s="78">
        <v>319.94219726854971</v>
      </c>
      <c r="E85" s="78">
        <v>495.78161848030686</v>
      </c>
      <c r="F85" s="78">
        <v>361.53308400924254</v>
      </c>
      <c r="G85" s="78">
        <v>381.12609037360886</v>
      </c>
      <c r="H85" s="78">
        <v>478.88944324305004</v>
      </c>
      <c r="I85" s="78">
        <v>348.60207268398153</v>
      </c>
      <c r="J85" s="78">
        <v>485.47847335573488</v>
      </c>
      <c r="K85" s="78"/>
      <c r="L85" s="30">
        <v>420.33849543626638</v>
      </c>
      <c r="M85" s="66">
        <v>28.359203723009784</v>
      </c>
      <c r="N85" s="30">
        <v>75.031400430900959</v>
      </c>
      <c r="O85" s="78"/>
      <c r="P85" s="78"/>
      <c r="Q85" s="89">
        <v>5.699586506913943E-6</v>
      </c>
      <c r="R85" s="72">
        <v>8</v>
      </c>
    </row>
    <row r="86" spans="1:18">
      <c r="A86" s="72">
        <v>3</v>
      </c>
      <c r="B86" s="3" t="s">
        <v>35</v>
      </c>
      <c r="C86" s="78">
        <v>184.78724462528385</v>
      </c>
      <c r="D86" s="78">
        <v>165.85911173055806</v>
      </c>
      <c r="E86" s="78">
        <v>110.85661236529876</v>
      </c>
      <c r="F86" s="78">
        <v>123.1782568541884</v>
      </c>
      <c r="G86" s="78">
        <v>191.14507985979449</v>
      </c>
      <c r="H86" s="78">
        <v>176.22152532114998</v>
      </c>
      <c r="I86" s="78">
        <v>200.03112698710416</v>
      </c>
      <c r="J86" s="78">
        <v>97.45641663376972</v>
      </c>
      <c r="K86" s="78"/>
      <c r="L86" s="30">
        <v>156.19192179714344</v>
      </c>
      <c r="M86" s="66">
        <v>13.009416470295623</v>
      </c>
      <c r="N86" s="30">
        <v>34.419680682469924</v>
      </c>
      <c r="O86" s="78"/>
      <c r="P86" s="90">
        <v>0.73340127469314309</v>
      </c>
      <c r="Q86" s="89">
        <v>5.1894601104757231E-3</v>
      </c>
      <c r="R86" s="72">
        <v>3</v>
      </c>
    </row>
    <row r="87" spans="1:18">
      <c r="A87" s="72">
        <v>4</v>
      </c>
      <c r="B87" s="3" t="s">
        <v>36</v>
      </c>
      <c r="C87" s="78">
        <v>299.61660889145969</v>
      </c>
      <c r="D87" s="78">
        <v>285.15543592195502</v>
      </c>
      <c r="E87" s="78">
        <v>277.9181400566768</v>
      </c>
      <c r="F87" s="78">
        <v>188.74090189532376</v>
      </c>
      <c r="G87" s="78">
        <v>295.42816952539675</v>
      </c>
      <c r="H87" s="78">
        <v>312.94147675206574</v>
      </c>
      <c r="I87" s="78">
        <v>404.29147152403704</v>
      </c>
      <c r="J87" s="78">
        <v>261.1080019217855</v>
      </c>
      <c r="K87" s="78"/>
      <c r="L87" s="30">
        <v>290.65002581108757</v>
      </c>
      <c r="M87" s="66">
        <v>23.888432310308424</v>
      </c>
      <c r="N87" s="30">
        <v>63.202851104276242</v>
      </c>
      <c r="O87" s="78"/>
      <c r="P87" s="90">
        <v>1.8639921925828014E-4</v>
      </c>
      <c r="Q87" s="89">
        <v>4.1757645095534072E-5</v>
      </c>
      <c r="R87" s="72">
        <v>4</v>
      </c>
    </row>
    <row r="88" spans="1:18">
      <c r="A88" s="72">
        <v>2</v>
      </c>
      <c r="B88" s="42" t="s">
        <v>37</v>
      </c>
      <c r="C88" s="82">
        <v>117.63051641935124</v>
      </c>
      <c r="D88" s="82">
        <v>117.23255279567417</v>
      </c>
      <c r="E88" s="82">
        <v>92.890430880148301</v>
      </c>
      <c r="F88" s="82">
        <v>123.04945121210039</v>
      </c>
      <c r="G88" s="82">
        <v>157.23368835595448</v>
      </c>
      <c r="H88" s="82">
        <v>209.25215840510995</v>
      </c>
      <c r="I88" s="82">
        <v>190.40888782926768</v>
      </c>
      <c r="J88" s="82">
        <v>191.03989402711042</v>
      </c>
      <c r="K88" s="82"/>
      <c r="L88" s="46">
        <v>149.84219749058957</v>
      </c>
      <c r="M88" s="71">
        <v>16.219994966234072</v>
      </c>
      <c r="N88" s="46">
        <v>42.914072947374855</v>
      </c>
      <c r="O88" s="78"/>
      <c r="P88" s="90" t="s">
        <v>3</v>
      </c>
      <c r="Q88" s="89">
        <v>1.3624894317322214E-2</v>
      </c>
      <c r="R88" s="72">
        <v>2</v>
      </c>
    </row>
    <row r="89" spans="1:18">
      <c r="A89" s="72">
        <v>5</v>
      </c>
      <c r="B89" s="3" t="s">
        <v>38</v>
      </c>
      <c r="C89" s="78">
        <v>502.42199847312821</v>
      </c>
      <c r="D89" s="78">
        <v>557.02234834518742</v>
      </c>
      <c r="E89" s="78">
        <v>461.72225432982685</v>
      </c>
      <c r="F89" s="78">
        <v>407.53620709782939</v>
      </c>
      <c r="G89" s="78">
        <v>459.27419497804567</v>
      </c>
      <c r="H89" s="78">
        <v>478.58391291494405</v>
      </c>
      <c r="I89" s="78">
        <v>679.6310966247371</v>
      </c>
      <c r="J89" s="78">
        <v>480.50582934433987</v>
      </c>
      <c r="K89" s="78"/>
      <c r="L89" s="30">
        <v>503.33723026350481</v>
      </c>
      <c r="M89" s="66">
        <v>33.577171020324812</v>
      </c>
      <c r="N89" s="30">
        <v>88.836844248864352</v>
      </c>
      <c r="O89" s="78"/>
      <c r="P89" s="78"/>
      <c r="Q89" s="89">
        <v>2.4958778215515849E-6</v>
      </c>
      <c r="R89" s="72">
        <v>5</v>
      </c>
    </row>
    <row r="90" spans="1:18">
      <c r="A90" s="72">
        <v>6</v>
      </c>
      <c r="B90" s="3" t="s">
        <v>39</v>
      </c>
      <c r="C90" s="78">
        <v>77.903439279257611</v>
      </c>
      <c r="D90" s="78">
        <v>71.507172095054969</v>
      </c>
      <c r="E90" s="78">
        <v>82.139382486196141</v>
      </c>
      <c r="F90" s="78">
        <v>88.850749027327026</v>
      </c>
      <c r="G90" s="78"/>
      <c r="H90" s="78"/>
      <c r="I90" s="78"/>
      <c r="J90" s="78"/>
      <c r="K90" s="78"/>
      <c r="L90" s="30">
        <v>80.100185721958937</v>
      </c>
      <c r="M90" s="66">
        <v>2.7550495607866776</v>
      </c>
      <c r="N90" s="30">
        <v>7.2891759874992772</v>
      </c>
      <c r="O90" s="78"/>
      <c r="P90" s="78"/>
      <c r="Q90" s="89">
        <v>1.2071549722033786E-2</v>
      </c>
      <c r="R90" s="72">
        <v>6</v>
      </c>
    </row>
    <row r="91" spans="1:18" ht="16.2" thickBot="1">
      <c r="A91" s="72">
        <v>7</v>
      </c>
      <c r="B91" s="11" t="s">
        <v>34</v>
      </c>
      <c r="C91" s="83">
        <v>264.49307971416351</v>
      </c>
      <c r="E91" s="83">
        <v>224.34641880819791</v>
      </c>
      <c r="F91" s="83">
        <v>202.95673727226497</v>
      </c>
      <c r="G91" s="83"/>
      <c r="H91" s="83"/>
      <c r="I91" s="83"/>
      <c r="J91" s="83"/>
      <c r="K91" s="83"/>
      <c r="L91" s="84">
        <v>230.59874526487545</v>
      </c>
      <c r="M91" s="85">
        <v>11.807981863809145</v>
      </c>
      <c r="N91" s="84">
        <v>31.240983497199956</v>
      </c>
      <c r="O91" s="83"/>
      <c r="P91" s="83"/>
      <c r="Q91" s="89">
        <v>1.8545409371362447E-2</v>
      </c>
      <c r="R91" s="72">
        <v>7</v>
      </c>
    </row>
    <row r="92" spans="1:18" ht="16.2" thickBot="1">
      <c r="D92" s="88">
        <v>83.825239937867636</v>
      </c>
    </row>
    <row r="93" spans="1:18" ht="16.2" thickBot="1">
      <c r="B93" s="73" t="s">
        <v>50</v>
      </c>
      <c r="C93" s="59" t="s">
        <v>18</v>
      </c>
      <c r="D93" s="60" t="s">
        <v>19</v>
      </c>
      <c r="E93" s="60" t="s">
        <v>20</v>
      </c>
      <c r="F93" s="60" t="s">
        <v>21</v>
      </c>
      <c r="G93" s="60" t="s">
        <v>22</v>
      </c>
      <c r="H93" s="60" t="s">
        <v>23</v>
      </c>
      <c r="I93" s="60" t="s">
        <v>24</v>
      </c>
      <c r="J93" s="60"/>
      <c r="K93" s="60"/>
      <c r="L93" s="61" t="s">
        <v>26</v>
      </c>
      <c r="M93" s="62" t="s">
        <v>27</v>
      </c>
      <c r="N93" s="61" t="s">
        <v>28</v>
      </c>
      <c r="O93" s="63" t="s">
        <v>29</v>
      </c>
      <c r="P93" s="74" t="s">
        <v>30</v>
      </c>
      <c r="Q93" s="75" t="s">
        <v>31</v>
      </c>
    </row>
    <row r="94" spans="1:18">
      <c r="A94" s="72">
        <v>1</v>
      </c>
      <c r="B94" s="76" t="s">
        <v>32</v>
      </c>
      <c r="C94" s="77">
        <v>99.999999999999986</v>
      </c>
      <c r="D94" s="77">
        <v>100</v>
      </c>
      <c r="E94" s="77">
        <v>100</v>
      </c>
      <c r="F94" s="77">
        <v>100.00000000000001</v>
      </c>
      <c r="G94" s="77">
        <v>100</v>
      </c>
      <c r="H94" s="77">
        <v>100</v>
      </c>
      <c r="I94" s="77">
        <v>100.00000000000001</v>
      </c>
      <c r="J94" s="77">
        <v>100</v>
      </c>
      <c r="K94" s="77"/>
      <c r="L94" s="30">
        <v>100</v>
      </c>
      <c r="M94" s="66">
        <v>3.7980106798219196E-15</v>
      </c>
      <c r="N94" s="30">
        <v>1.0048591735576161E-14</v>
      </c>
      <c r="O94" s="67" t="s">
        <v>33</v>
      </c>
      <c r="P94" s="78"/>
      <c r="Q94" s="79"/>
      <c r="R94" s="72">
        <v>1</v>
      </c>
    </row>
    <row r="95" spans="1:18">
      <c r="A95" s="72">
        <v>8</v>
      </c>
      <c r="B95" s="3" t="s">
        <v>34</v>
      </c>
      <c r="C95" s="78">
        <v>228.27178171795936</v>
      </c>
      <c r="D95" s="78">
        <v>343.64372132241368</v>
      </c>
      <c r="E95" s="78">
        <v>189.03322105062202</v>
      </c>
      <c r="F95" s="78">
        <v>226.57341155261349</v>
      </c>
      <c r="G95" s="78">
        <v>233.82382756765136</v>
      </c>
      <c r="H95" s="78">
        <v>238.62480464659737</v>
      </c>
      <c r="I95" s="78">
        <v>200.56428721865618</v>
      </c>
      <c r="J95" s="78">
        <v>148.99857931795131</v>
      </c>
      <c r="K95" s="78"/>
      <c r="L95" s="30">
        <v>226.19170429930807</v>
      </c>
      <c r="M95" s="66">
        <v>19.022883037791381</v>
      </c>
      <c r="N95" s="30">
        <v>50.329817737464914</v>
      </c>
      <c r="O95" s="78"/>
      <c r="P95" s="78"/>
      <c r="Q95" s="94">
        <v>3.795816727767579E-4</v>
      </c>
      <c r="R95" s="93">
        <v>8</v>
      </c>
    </row>
    <row r="96" spans="1:18">
      <c r="A96" s="72">
        <v>3</v>
      </c>
      <c r="B96" s="3" t="s">
        <v>35</v>
      </c>
      <c r="C96" s="78">
        <v>155.28616434478201</v>
      </c>
      <c r="D96" s="78">
        <v>287.70354774347066</v>
      </c>
      <c r="E96" s="78">
        <v>111.88292987945444</v>
      </c>
      <c r="F96" s="78">
        <v>119.2198848692321</v>
      </c>
      <c r="G96" s="78">
        <v>164.86349166965167</v>
      </c>
      <c r="H96" s="78">
        <v>156.72937551838442</v>
      </c>
      <c r="I96" s="78">
        <v>172.82105972816521</v>
      </c>
      <c r="J96" s="78">
        <v>85.956205610411487</v>
      </c>
      <c r="K96" s="78"/>
      <c r="L96" s="30">
        <v>156.80783242044399</v>
      </c>
      <c r="M96" s="66">
        <v>21.915036986690275</v>
      </c>
      <c r="N96" s="30">
        <v>57.981737839564794</v>
      </c>
      <c r="O96" s="78"/>
      <c r="P96" s="90">
        <v>0.43955529327713305</v>
      </c>
      <c r="Q96" s="94">
        <v>3.3370938501273623E-2</v>
      </c>
      <c r="R96" s="93">
        <v>3</v>
      </c>
    </row>
    <row r="97" spans="1:18">
      <c r="A97" s="72">
        <v>4</v>
      </c>
      <c r="B97" s="3" t="s">
        <v>36</v>
      </c>
      <c r="C97" s="78">
        <v>202.74584565054184</v>
      </c>
      <c r="D97" s="78">
        <v>230.28935345750733</v>
      </c>
      <c r="E97" s="78">
        <v>152.14146091067957</v>
      </c>
      <c r="F97" s="78">
        <v>144.05763791338899</v>
      </c>
      <c r="G97" s="78">
        <v>203.35931729588296</v>
      </c>
      <c r="H97" s="78">
        <v>217.52057610671957</v>
      </c>
      <c r="I97" s="78">
        <v>229.37939304611561</v>
      </c>
      <c r="J97" s="78">
        <v>133.57871295838709</v>
      </c>
      <c r="K97" s="78"/>
      <c r="L97" s="30">
        <v>189.13403716740288</v>
      </c>
      <c r="M97" s="66">
        <v>13.333008876115482</v>
      </c>
      <c r="N97" s="30">
        <v>35.27582571441836</v>
      </c>
      <c r="O97" s="78"/>
      <c r="P97" s="90">
        <v>7.9524589545711393E-4</v>
      </c>
      <c r="Q97" s="94">
        <v>3.8097347392256634E-4</v>
      </c>
      <c r="R97" s="93">
        <v>4</v>
      </c>
    </row>
    <row r="98" spans="1:18">
      <c r="A98" s="72">
        <v>2</v>
      </c>
      <c r="B98" s="42" t="s">
        <v>37</v>
      </c>
      <c r="C98" s="82">
        <v>158.63467172796405</v>
      </c>
      <c r="D98" s="82">
        <v>159.25402731084799</v>
      </c>
      <c r="E98" s="82">
        <v>119.16584533959718</v>
      </c>
      <c r="F98" s="82">
        <v>130.61888368400696</v>
      </c>
      <c r="G98" s="82">
        <v>122.57941864845027</v>
      </c>
      <c r="H98" s="82">
        <v>165.43166751200977</v>
      </c>
      <c r="I98" s="82">
        <v>170.32952371861438</v>
      </c>
      <c r="J98" s="82">
        <v>112.32471684792488</v>
      </c>
      <c r="K98" s="82"/>
      <c r="L98" s="46">
        <v>142.29234434867695</v>
      </c>
      <c r="M98" s="71">
        <v>8.1761733347745587</v>
      </c>
      <c r="N98" s="46">
        <v>21.632121319971137</v>
      </c>
      <c r="O98" s="78"/>
      <c r="P98" s="90" t="s">
        <v>3</v>
      </c>
      <c r="Q98" s="94">
        <v>1.3821097923778646E-3</v>
      </c>
      <c r="R98" s="93">
        <v>2</v>
      </c>
    </row>
    <row r="99" spans="1:18">
      <c r="A99" s="72">
        <v>5</v>
      </c>
      <c r="B99" s="3" t="s">
        <v>38</v>
      </c>
      <c r="C99" s="78">
        <v>311.34726465805971</v>
      </c>
      <c r="D99" s="78">
        <v>294.82258412701998</v>
      </c>
      <c r="E99" s="78">
        <v>166.96062897941363</v>
      </c>
      <c r="F99" s="78">
        <v>246.87724776320692</v>
      </c>
      <c r="G99" s="78">
        <v>250.32304402370474</v>
      </c>
      <c r="H99" s="78">
        <v>179.58514292861867</v>
      </c>
      <c r="I99" s="78">
        <v>245.48963324602667</v>
      </c>
      <c r="J99" s="78">
        <v>178.83863641186511</v>
      </c>
      <c r="K99" s="78"/>
      <c r="L99" s="30">
        <v>234.2805227672394</v>
      </c>
      <c r="M99" s="66">
        <v>20.254773700049618</v>
      </c>
      <c r="N99" s="30">
        <v>53.589094072222871</v>
      </c>
      <c r="O99" s="78"/>
      <c r="P99" s="78"/>
      <c r="Q99" s="94">
        <v>2.1594227794943373E-4</v>
      </c>
      <c r="R99" s="93">
        <v>5</v>
      </c>
    </row>
    <row r="100" spans="1:18">
      <c r="A100" s="72">
        <v>6</v>
      </c>
      <c r="B100" s="3" t="s">
        <v>39</v>
      </c>
      <c r="C100" s="78">
        <v>158.04515713441893</v>
      </c>
      <c r="D100" s="78">
        <v>108.44877163209736</v>
      </c>
      <c r="E100" s="78">
        <v>113.64934626051354</v>
      </c>
      <c r="F100" s="78">
        <v>135.88161293620087</v>
      </c>
      <c r="G100" s="78"/>
      <c r="H100" s="78"/>
      <c r="I100" s="78"/>
      <c r="J100" s="78"/>
      <c r="K100" s="78"/>
      <c r="L100" s="30">
        <v>129.00622199080769</v>
      </c>
      <c r="M100" s="66">
        <v>8.5884006836834033</v>
      </c>
      <c r="N100" s="30">
        <v>22.72277236880339</v>
      </c>
      <c r="O100" s="78"/>
      <c r="P100" s="78"/>
      <c r="Q100" s="89">
        <v>8.3719567083429328E-2</v>
      </c>
      <c r="R100" s="72">
        <v>6</v>
      </c>
    </row>
    <row r="101" spans="1:18" ht="16.2" thickBot="1">
      <c r="A101" s="72">
        <v>7</v>
      </c>
      <c r="B101" s="11" t="s">
        <v>34</v>
      </c>
      <c r="C101" s="83">
        <v>188.35904842653704</v>
      </c>
      <c r="D101" s="83">
        <v>122.11332599450225</v>
      </c>
      <c r="E101" s="83">
        <v>146.27845516680236</v>
      </c>
      <c r="F101" s="83">
        <v>162.06158094963945</v>
      </c>
      <c r="G101" s="83"/>
      <c r="H101" s="83"/>
      <c r="I101" s="83"/>
      <c r="J101" s="83"/>
      <c r="K101" s="83"/>
      <c r="L101" s="84">
        <v>154.70310263437028</v>
      </c>
      <c r="M101" s="85">
        <v>10.510625274025935</v>
      </c>
      <c r="N101" s="84">
        <v>27.808500598862739</v>
      </c>
      <c r="O101" s="83"/>
      <c r="P101" s="83"/>
      <c r="Q101" s="94">
        <v>2.9247125868080981E-2</v>
      </c>
      <c r="R101" s="93">
        <v>7</v>
      </c>
    </row>
    <row r="102" spans="1:18" ht="16.2" thickBot="1"/>
    <row r="103" spans="1:18" ht="16.2" thickBot="1">
      <c r="B103" s="73" t="s">
        <v>51</v>
      </c>
      <c r="C103" s="59" t="s">
        <v>18</v>
      </c>
      <c r="D103" s="60" t="s">
        <v>19</v>
      </c>
      <c r="E103" s="60" t="s">
        <v>20</v>
      </c>
      <c r="F103" s="60" t="s">
        <v>21</v>
      </c>
      <c r="G103" s="60" t="s">
        <v>22</v>
      </c>
      <c r="H103" s="60" t="s">
        <v>23</v>
      </c>
      <c r="I103" s="60" t="s">
        <v>24</v>
      </c>
      <c r="J103" s="60" t="s">
        <v>25</v>
      </c>
      <c r="K103" s="60"/>
      <c r="L103" s="61" t="s">
        <v>26</v>
      </c>
      <c r="M103" s="62" t="s">
        <v>27</v>
      </c>
      <c r="N103" s="61" t="s">
        <v>28</v>
      </c>
      <c r="O103" s="63" t="s">
        <v>29</v>
      </c>
      <c r="P103" s="74" t="s">
        <v>30</v>
      </c>
      <c r="Q103" s="75" t="s">
        <v>31</v>
      </c>
    </row>
    <row r="104" spans="1:18">
      <c r="A104" s="72">
        <v>1</v>
      </c>
      <c r="B104" s="76" t="s">
        <v>32</v>
      </c>
      <c r="C104" s="77">
        <v>100</v>
      </c>
      <c r="D104" s="77">
        <v>100</v>
      </c>
      <c r="E104" s="77">
        <v>100</v>
      </c>
      <c r="F104" s="77"/>
      <c r="G104" s="77">
        <v>100</v>
      </c>
      <c r="H104" s="77">
        <v>100</v>
      </c>
      <c r="I104" s="77">
        <v>99.999999999999986</v>
      </c>
      <c r="J104" s="77">
        <v>100</v>
      </c>
      <c r="K104" s="77"/>
      <c r="L104" s="30">
        <v>100</v>
      </c>
      <c r="M104" s="66">
        <v>2.4020728651763549E-15</v>
      </c>
      <c r="N104" s="30">
        <v>6.3552874323130187E-15</v>
      </c>
      <c r="O104" s="67" t="s">
        <v>33</v>
      </c>
      <c r="P104" s="78"/>
      <c r="Q104" s="79"/>
      <c r="R104" s="72">
        <v>1</v>
      </c>
    </row>
    <row r="105" spans="1:18">
      <c r="A105" s="72">
        <v>8</v>
      </c>
      <c r="B105" s="3" t="s">
        <v>34</v>
      </c>
      <c r="C105" s="78">
        <v>132.43456293419169</v>
      </c>
      <c r="D105" s="78">
        <v>145.06938781824778</v>
      </c>
      <c r="E105" s="78">
        <v>132.32495737395271</v>
      </c>
      <c r="F105" s="78"/>
      <c r="G105" s="78">
        <v>116.34452914234346</v>
      </c>
      <c r="H105" s="78">
        <v>171.47769868865532</v>
      </c>
      <c r="I105" s="78">
        <v>182.88047003208666</v>
      </c>
      <c r="J105" s="78">
        <v>225.88984415289929</v>
      </c>
      <c r="K105" s="78"/>
      <c r="L105" s="30">
        <v>158.06020716319671</v>
      </c>
      <c r="M105" s="66">
        <v>9.6469099260056304</v>
      </c>
      <c r="N105" s="30">
        <v>25.523324584451412</v>
      </c>
      <c r="O105" s="78"/>
      <c r="P105" s="78"/>
      <c r="Q105" s="94">
        <v>6.7139367131397384E-3</v>
      </c>
      <c r="R105" s="93">
        <v>8</v>
      </c>
    </row>
    <row r="106" spans="1:18">
      <c r="A106" s="72">
        <v>3</v>
      </c>
      <c r="B106" s="3" t="s">
        <v>35</v>
      </c>
      <c r="C106" s="78">
        <v>87.079120138502162</v>
      </c>
      <c r="D106" s="78">
        <v>151.20239967183844</v>
      </c>
      <c r="E106" s="78">
        <v>98.914858452558974</v>
      </c>
      <c r="F106" s="78"/>
      <c r="G106" s="78">
        <v>111.87331424178772</v>
      </c>
      <c r="H106" s="78">
        <v>136.68767325151396</v>
      </c>
      <c r="I106" s="78">
        <v>194.81129192271752</v>
      </c>
      <c r="J106" s="78">
        <v>89.510687244220108</v>
      </c>
      <c r="K106" s="78"/>
      <c r="L106" s="30">
        <v>124.29704927473412</v>
      </c>
      <c r="M106" s="66">
        <v>14.958782494844518</v>
      </c>
      <c r="N106" s="30">
        <v>39.577218397664936</v>
      </c>
      <c r="O106" s="78"/>
      <c r="P106" s="90">
        <v>0.68896606547996209</v>
      </c>
      <c r="Q106" s="89">
        <v>0.15257894514571693</v>
      </c>
      <c r="R106" s="72">
        <v>3</v>
      </c>
    </row>
    <row r="107" spans="1:18">
      <c r="A107" s="72">
        <v>4</v>
      </c>
      <c r="B107" s="3" t="s">
        <v>36</v>
      </c>
      <c r="C107" s="78">
        <v>97.43965378425969</v>
      </c>
      <c r="D107" s="78">
        <v>156.98022851549425</v>
      </c>
      <c r="E107" s="78">
        <v>122.06595088537942</v>
      </c>
      <c r="F107" s="78"/>
      <c r="G107" s="78">
        <v>117.86145676552502</v>
      </c>
      <c r="H107" s="78">
        <v>163.27875618252662</v>
      </c>
      <c r="I107" s="78">
        <v>213.7587106176544</v>
      </c>
      <c r="J107" s="78">
        <v>135.27392430006731</v>
      </c>
      <c r="K107" s="78"/>
      <c r="L107" s="30">
        <v>143.8083830072724</v>
      </c>
      <c r="M107" s="66">
        <v>15.792889147273067</v>
      </c>
      <c r="N107" s="30">
        <v>41.784057166895465</v>
      </c>
      <c r="O107" s="78"/>
      <c r="P107" s="90">
        <v>0.2271682192630097</v>
      </c>
      <c r="Q107" s="94">
        <v>2.3276742665575046E-2</v>
      </c>
      <c r="R107" s="93">
        <v>4</v>
      </c>
    </row>
    <row r="108" spans="1:18">
      <c r="A108" s="72">
        <v>2</v>
      </c>
      <c r="B108" s="42" t="s">
        <v>37</v>
      </c>
      <c r="C108" s="82">
        <v>84.346670758837419</v>
      </c>
      <c r="D108" s="82">
        <v>124.7929457512672</v>
      </c>
      <c r="E108" s="82">
        <v>111.28984859594543</v>
      </c>
      <c r="F108" s="82"/>
      <c r="G108" s="82">
        <v>118.67088460507235</v>
      </c>
      <c r="H108" s="82">
        <v>153.22481859807257</v>
      </c>
      <c r="I108" s="82">
        <v>182.66161531273994</v>
      </c>
      <c r="J108" s="82">
        <v>125.20240710485604</v>
      </c>
      <c r="K108" s="82"/>
      <c r="L108" s="46">
        <v>128.598455818113</v>
      </c>
      <c r="M108" s="71">
        <v>12.98153381772995</v>
      </c>
      <c r="N108" s="46">
        <v>34.345910117888337</v>
      </c>
      <c r="O108" s="78"/>
      <c r="P108" s="90" t="s">
        <v>3</v>
      </c>
      <c r="Q108" s="94">
        <v>5.2536017311479458E-2</v>
      </c>
      <c r="R108" s="93">
        <v>2</v>
      </c>
    </row>
    <row r="109" spans="1:18">
      <c r="A109" s="72">
        <v>5</v>
      </c>
      <c r="B109" s="3" t="s">
        <v>38</v>
      </c>
      <c r="C109" s="78">
        <v>137.64717744796602</v>
      </c>
      <c r="D109" s="78">
        <v>157.40051651851357</v>
      </c>
      <c r="E109" s="78">
        <v>116.21030537526951</v>
      </c>
      <c r="F109" s="78"/>
      <c r="G109" s="78">
        <v>111.24646544722577</v>
      </c>
      <c r="H109" s="78">
        <v>135.16191941233652</v>
      </c>
      <c r="I109" s="78">
        <v>215.73751359143341</v>
      </c>
      <c r="J109" s="78">
        <v>143.40391647099901</v>
      </c>
      <c r="K109" s="78"/>
      <c r="L109" s="30">
        <v>145.25825918053482</v>
      </c>
      <c r="M109" s="66">
        <v>14.416891871143498</v>
      </c>
      <c r="N109" s="30">
        <v>38.143510569554351</v>
      </c>
      <c r="O109" s="78"/>
      <c r="P109" s="78"/>
      <c r="Q109" s="94">
        <v>1.3835984078922772E-2</v>
      </c>
      <c r="R109" s="93">
        <v>5</v>
      </c>
    </row>
    <row r="110" spans="1:18">
      <c r="A110" s="72">
        <v>6</v>
      </c>
      <c r="B110" s="3" t="s">
        <v>39</v>
      </c>
      <c r="C110" s="78">
        <v>83.633318991206906</v>
      </c>
      <c r="D110" s="78">
        <v>100.82480119861731</v>
      </c>
      <c r="E110" s="78">
        <v>90.28936698142617</v>
      </c>
      <c r="F110" s="78"/>
      <c r="G110" s="78"/>
      <c r="H110" s="78"/>
      <c r="I110" s="78"/>
      <c r="J110" s="78"/>
      <c r="K110" s="78"/>
      <c r="L110" s="30">
        <v>91.582495723750128</v>
      </c>
      <c r="M110" s="66">
        <v>3.276341635336919</v>
      </c>
      <c r="N110" s="30">
        <v>8.6683851771881582</v>
      </c>
      <c r="O110" s="78"/>
      <c r="P110" s="78"/>
      <c r="Q110" s="89">
        <v>0.23460884561579476</v>
      </c>
      <c r="R110" s="72">
        <v>6</v>
      </c>
    </row>
    <row r="111" spans="1:18" ht="16.2" thickBot="1">
      <c r="A111" s="72"/>
      <c r="B111" s="11" t="s">
        <v>34</v>
      </c>
      <c r="C111" s="83">
        <v>118.01403208170029</v>
      </c>
      <c r="D111" s="92"/>
      <c r="E111" s="83">
        <v>116.89882922507957</v>
      </c>
      <c r="F111" s="83"/>
      <c r="G111" s="83"/>
      <c r="H111" s="83"/>
      <c r="I111" s="83"/>
      <c r="J111" s="83"/>
      <c r="K111" s="83"/>
      <c r="L111" s="84">
        <v>117.45643065338993</v>
      </c>
      <c r="M111" s="85">
        <v>0.29805050044473869</v>
      </c>
      <c r="N111" s="84">
        <v>0.78856750231512474</v>
      </c>
      <c r="O111" s="83"/>
      <c r="P111" s="83"/>
      <c r="Q111" s="94">
        <v>2.0328292996494728E-2</v>
      </c>
      <c r="R111" s="93">
        <v>7</v>
      </c>
    </row>
    <row r="112" spans="1:18"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</row>
    <row r="113" spans="1:34" ht="16.2" thickBot="1"/>
    <row r="114" spans="1:34" ht="16.2" thickBot="1">
      <c r="B114" s="73" t="s">
        <v>49</v>
      </c>
      <c r="C114" s="59" t="s">
        <v>18</v>
      </c>
      <c r="D114" s="60" t="s">
        <v>19</v>
      </c>
      <c r="E114" s="60" t="s">
        <v>20</v>
      </c>
      <c r="F114" s="60" t="s">
        <v>21</v>
      </c>
      <c r="G114" s="60" t="s">
        <v>22</v>
      </c>
      <c r="H114" s="60" t="s">
        <v>23</v>
      </c>
      <c r="I114" s="60" t="s">
        <v>24</v>
      </c>
      <c r="J114" s="60" t="s">
        <v>25</v>
      </c>
      <c r="K114" s="60"/>
      <c r="L114" s="61" t="s">
        <v>26</v>
      </c>
      <c r="M114" s="62" t="s">
        <v>27</v>
      </c>
      <c r="N114" s="61" t="s">
        <v>28</v>
      </c>
      <c r="O114" s="63" t="s">
        <v>29</v>
      </c>
      <c r="P114" s="74" t="s">
        <v>30</v>
      </c>
      <c r="Q114" s="75" t="s">
        <v>31</v>
      </c>
    </row>
    <row r="115" spans="1:34">
      <c r="A115" s="72">
        <v>1</v>
      </c>
      <c r="B115" s="76" t="s">
        <v>32</v>
      </c>
      <c r="C115" s="77">
        <v>100</v>
      </c>
      <c r="D115" s="77">
        <v>99.999999999999986</v>
      </c>
      <c r="E115" s="77">
        <v>100.00000000000001</v>
      </c>
      <c r="F115" s="77">
        <v>100</v>
      </c>
      <c r="G115" s="77">
        <v>100</v>
      </c>
      <c r="H115" s="77">
        <v>100</v>
      </c>
      <c r="I115" s="77">
        <v>100</v>
      </c>
      <c r="J115" s="77">
        <v>100.00000000000001</v>
      </c>
      <c r="K115" s="77"/>
      <c r="L115" s="30">
        <v>100</v>
      </c>
      <c r="M115" s="66">
        <v>3.1010627344015853E-15</v>
      </c>
      <c r="N115" s="30">
        <v>8.2046407952365389E-15</v>
      </c>
      <c r="O115" s="67" t="s">
        <v>33</v>
      </c>
      <c r="P115" s="78"/>
      <c r="Q115" s="79"/>
      <c r="R115" s="72">
        <v>1</v>
      </c>
    </row>
    <row r="116" spans="1:34">
      <c r="A116" s="72">
        <v>8</v>
      </c>
      <c r="B116" s="3" t="s">
        <v>34</v>
      </c>
      <c r="C116" s="78">
        <v>131.7257914082866</v>
      </c>
      <c r="D116" s="78">
        <v>134.67721295455073</v>
      </c>
      <c r="E116" s="78">
        <v>142.42695825996444</v>
      </c>
      <c r="F116" s="78">
        <v>125.81952160937865</v>
      </c>
      <c r="G116" s="78">
        <v>131.29083935950078</v>
      </c>
      <c r="H116" s="78">
        <v>113.45703455447968</v>
      </c>
      <c r="I116" s="78">
        <v>140.75150114233313</v>
      </c>
      <c r="J116" s="78">
        <v>126.19336852132443</v>
      </c>
      <c r="K116" s="78"/>
      <c r="L116" s="30">
        <v>130.79277847622731</v>
      </c>
      <c r="M116" s="66">
        <v>3.6935494763917815</v>
      </c>
      <c r="N116" s="30">
        <v>9.7722133696454883</v>
      </c>
      <c r="O116" s="78"/>
      <c r="P116" s="78"/>
      <c r="Q116" s="89">
        <v>3.146381838502684E-5</v>
      </c>
      <c r="R116" s="72">
        <v>8</v>
      </c>
    </row>
    <row r="117" spans="1:34">
      <c r="A117" s="72">
        <v>3</v>
      </c>
      <c r="B117" s="3" t="s">
        <v>35</v>
      </c>
      <c r="C117" s="78">
        <v>119.23664226122833</v>
      </c>
      <c r="D117" s="78">
        <v>137.07051353045492</v>
      </c>
      <c r="E117" s="78">
        <v>106.49900535439519</v>
      </c>
      <c r="F117" s="78">
        <v>109.64111530770022</v>
      </c>
      <c r="G117" s="78">
        <v>136.58009019605149</v>
      </c>
      <c r="H117" s="78">
        <v>110.10521136896482</v>
      </c>
      <c r="I117" s="78">
        <v>169.16574748635176</v>
      </c>
      <c r="J117" s="78">
        <v>101.46813221417845</v>
      </c>
      <c r="K117" s="78"/>
      <c r="L117" s="30">
        <v>123.72080721491564</v>
      </c>
      <c r="M117" s="66">
        <v>8.5054584185434532</v>
      </c>
      <c r="N117" s="30">
        <v>22.503327762066704</v>
      </c>
      <c r="O117" s="78"/>
      <c r="P117" s="90">
        <v>0.71291937646898984</v>
      </c>
      <c r="Q117" s="89">
        <v>2.1203228589895824E-2</v>
      </c>
      <c r="R117" s="72">
        <v>3</v>
      </c>
    </row>
    <row r="118" spans="1:34">
      <c r="A118" s="72">
        <v>4</v>
      </c>
      <c r="B118" s="3" t="s">
        <v>36</v>
      </c>
      <c r="C118" s="78">
        <v>134.32760567327068</v>
      </c>
      <c r="D118" s="78">
        <v>133.37783293134535</v>
      </c>
      <c r="E118" s="78">
        <v>107.32255148058965</v>
      </c>
      <c r="F118" s="78">
        <v>121.57832116412082</v>
      </c>
      <c r="G118" s="78">
        <v>128.08231079567776</v>
      </c>
      <c r="H118" s="78">
        <v>114.37931804023633</v>
      </c>
      <c r="I118" s="78">
        <v>195.6742795245666</v>
      </c>
      <c r="J118" s="78">
        <v>131.55961756879825</v>
      </c>
      <c r="K118" s="78"/>
      <c r="L118" s="30">
        <v>133.28772964732568</v>
      </c>
      <c r="M118" s="66">
        <v>11.007215794583606</v>
      </c>
      <c r="N118" s="30">
        <v>29.122355619690449</v>
      </c>
      <c r="O118" s="78"/>
      <c r="P118" s="90">
        <v>0.33180831855708831</v>
      </c>
      <c r="Q118" s="89">
        <v>1.0117132045891904E-2</v>
      </c>
      <c r="R118" s="72">
        <v>4</v>
      </c>
    </row>
    <row r="119" spans="1:34">
      <c r="A119" s="72">
        <v>2</v>
      </c>
      <c r="B119" s="42" t="s">
        <v>37</v>
      </c>
      <c r="C119" s="82">
        <v>144.80795192463563</v>
      </c>
      <c r="D119" s="82">
        <v>139.21392069339896</v>
      </c>
      <c r="E119" s="82">
        <v>108.69269395703243</v>
      </c>
      <c r="F119" s="82">
        <v>129.68042519919788</v>
      </c>
      <c r="G119" s="82">
        <v>114.7119183708091</v>
      </c>
      <c r="H119" s="82">
        <v>114.14731233342951</v>
      </c>
      <c r="I119" s="82">
        <v>148.51629923615459</v>
      </c>
      <c r="J119" s="82">
        <v>108.27391407022795</v>
      </c>
      <c r="K119" s="82"/>
      <c r="L119" s="46">
        <v>126.00555447311078</v>
      </c>
      <c r="M119" s="71">
        <v>6.1163574355571457</v>
      </c>
      <c r="N119" s="46">
        <v>16.182360704064976</v>
      </c>
      <c r="O119" s="78"/>
      <c r="P119" s="90" t="s">
        <v>3</v>
      </c>
      <c r="Q119" s="89">
        <v>3.0473644605590821E-3</v>
      </c>
      <c r="R119" s="72">
        <v>2</v>
      </c>
    </row>
    <row r="120" spans="1:34">
      <c r="A120" s="72">
        <v>5</v>
      </c>
      <c r="B120" s="3" t="s">
        <v>38</v>
      </c>
      <c r="C120" s="78">
        <v>144.49516713883546</v>
      </c>
      <c r="D120" s="78">
        <v>148.8476180223584</v>
      </c>
      <c r="E120" s="78">
        <v>121.30337696123263</v>
      </c>
      <c r="F120" s="78">
        <v>153.15600343010939</v>
      </c>
      <c r="G120" s="78">
        <v>149.80705244619426</v>
      </c>
      <c r="H120" s="78">
        <v>98.724205403129403</v>
      </c>
      <c r="I120" s="78">
        <v>201.58231475712648</v>
      </c>
      <c r="J120" s="78">
        <v>129.86769267904853</v>
      </c>
      <c r="K120" s="78"/>
      <c r="L120" s="30">
        <v>143.47292885475431</v>
      </c>
      <c r="M120" s="66">
        <v>11.960261696829642</v>
      </c>
      <c r="N120" s="30">
        <v>31.64387806506263</v>
      </c>
      <c r="O120" s="78"/>
      <c r="P120" s="78"/>
      <c r="Q120" s="89">
        <v>4.4311909646485926E-3</v>
      </c>
      <c r="R120" s="72">
        <v>5</v>
      </c>
    </row>
    <row r="121" spans="1:34">
      <c r="A121" s="72">
        <v>6</v>
      </c>
      <c r="B121" s="3" t="s">
        <v>39</v>
      </c>
      <c r="C121" s="78">
        <v>100.94549218464449</v>
      </c>
      <c r="D121" s="78">
        <v>106.13978552821339</v>
      </c>
      <c r="E121" s="78">
        <v>101.7616361049441</v>
      </c>
      <c r="F121" s="78">
        <v>118.9300609454627</v>
      </c>
      <c r="G121" s="78"/>
      <c r="H121" s="78"/>
      <c r="I121" s="78"/>
      <c r="J121" s="78"/>
      <c r="K121" s="78"/>
      <c r="L121" s="30">
        <v>106.94424369081617</v>
      </c>
      <c r="M121" s="66">
        <v>3.1407567272803809</v>
      </c>
      <c r="N121" s="30">
        <v>8.3096612289370011</v>
      </c>
      <c r="O121" s="78"/>
      <c r="P121" s="78"/>
      <c r="Q121" s="89">
        <v>0.1932424791508047</v>
      </c>
      <c r="R121" s="72">
        <v>6</v>
      </c>
    </row>
    <row r="122" spans="1:34" ht="16.2" thickBot="1">
      <c r="A122" s="72">
        <v>7</v>
      </c>
      <c r="B122" s="11" t="s">
        <v>34</v>
      </c>
      <c r="C122" s="83">
        <v>133.1303164418492</v>
      </c>
      <c r="D122" s="88">
        <v>116.61610613078066</v>
      </c>
      <c r="E122" s="83">
        <v>113.00315191413377</v>
      </c>
      <c r="F122" s="83">
        <v>130.6093500832221</v>
      </c>
      <c r="G122" s="83"/>
      <c r="H122" s="83"/>
      <c r="I122" s="83"/>
      <c r="J122" s="83"/>
      <c r="K122" s="83"/>
      <c r="L122" s="84">
        <v>123.33973114249642</v>
      </c>
      <c r="M122" s="85">
        <v>3.784397313089177</v>
      </c>
      <c r="N122" s="84">
        <v>10.012574152695004</v>
      </c>
      <c r="O122" s="83"/>
      <c r="P122" s="83"/>
      <c r="Q122" s="89">
        <v>1.8625083108052554E-2</v>
      </c>
      <c r="R122" s="72">
        <v>7</v>
      </c>
    </row>
    <row r="124" spans="1:34">
      <c r="C124" s="91"/>
      <c r="D124" s="91"/>
      <c r="E124" s="91"/>
      <c r="F124" s="91"/>
      <c r="G124" s="49"/>
    </row>
    <row r="126" spans="1:34">
      <c r="D126" t="s">
        <v>64</v>
      </c>
      <c r="E126" s="109" t="s">
        <v>65</v>
      </c>
      <c r="F126" s="109"/>
      <c r="G126" s="109"/>
      <c r="I126" s="109" t="s">
        <v>66</v>
      </c>
      <c r="J126" s="109"/>
      <c r="K126" s="109"/>
      <c r="L126" s="109"/>
    </row>
    <row r="128" spans="1:34">
      <c r="E128" t="s">
        <v>67</v>
      </c>
      <c r="F128" t="s">
        <v>68</v>
      </c>
      <c r="G128" t="s">
        <v>69</v>
      </c>
      <c r="I128" t="s">
        <v>70</v>
      </c>
      <c r="J128" t="s">
        <v>71</v>
      </c>
      <c r="K128" t="s">
        <v>72</v>
      </c>
      <c r="L128" t="s">
        <v>73</v>
      </c>
      <c r="AA128" s="110" t="s">
        <v>74</v>
      </c>
      <c r="AB128" s="110"/>
      <c r="AC128" s="110"/>
      <c r="AD128" s="110"/>
      <c r="AE128" s="110"/>
      <c r="AF128" s="110"/>
      <c r="AG128" s="110"/>
      <c r="AH128" s="110"/>
    </row>
    <row r="129" spans="4:38" ht="16.2" thickBot="1">
      <c r="E129" s="111">
        <v>7.799317711905748</v>
      </c>
      <c r="F129" s="111">
        <v>6.845415359459202</v>
      </c>
      <c r="G129" s="111">
        <v>3.1102872077982702</v>
      </c>
      <c r="I129" s="111">
        <v>6.8820717672452743</v>
      </c>
      <c r="J129" s="111">
        <v>5.6431835582732486</v>
      </c>
      <c r="K129" s="111">
        <v>4.2038164005296252</v>
      </c>
      <c r="L129" s="111">
        <v>3.56178096622941</v>
      </c>
    </row>
    <row r="130" spans="4:38">
      <c r="D130" s="112" t="s">
        <v>32</v>
      </c>
      <c r="E130" s="106">
        <v>8.2802150800309118</v>
      </c>
      <c r="F130" s="106">
        <v>7.8552873422655818</v>
      </c>
      <c r="G130" s="106">
        <v>2.983667982538714</v>
      </c>
      <c r="I130" s="32">
        <v>6.3539787428562935</v>
      </c>
      <c r="J130" s="106">
        <v>5.7773707877485601</v>
      </c>
      <c r="K130" s="106">
        <v>4.3688377052317122</v>
      </c>
      <c r="L130" s="106">
        <v>3.9960656555306882</v>
      </c>
      <c r="N130" s="39">
        <v>1.0616589022128267</v>
      </c>
      <c r="O130" s="39">
        <v>1.1475253041308746</v>
      </c>
      <c r="P130" s="39">
        <v>0.95929018228860341</v>
      </c>
      <c r="Q130" s="39">
        <v>0</v>
      </c>
      <c r="R130" s="39">
        <v>0.92326539997702417</v>
      </c>
      <c r="S130" s="39">
        <v>1.0237786398563244</v>
      </c>
      <c r="T130" s="39">
        <v>1.0392551170125548</v>
      </c>
      <c r="U130" s="39">
        <v>1.1219290836294806</v>
      </c>
      <c r="V130" s="113">
        <v>0.95238095238095255</v>
      </c>
      <c r="W130" s="114">
        <v>9.7736613961424107E-2</v>
      </c>
      <c r="X130" s="115">
        <v>0.2585867745274516</v>
      </c>
      <c r="AA130" s="107">
        <v>1</v>
      </c>
      <c r="AB130" s="107">
        <v>1</v>
      </c>
      <c r="AC130" s="107">
        <v>0.99999999999999989</v>
      </c>
      <c r="AD130" s="107"/>
      <c r="AE130" s="107">
        <v>0.99999999999999989</v>
      </c>
      <c r="AF130" s="107">
        <v>1</v>
      </c>
      <c r="AG130" s="107">
        <v>1</v>
      </c>
      <c r="AH130" s="107">
        <v>1</v>
      </c>
      <c r="AI130" s="113">
        <v>1</v>
      </c>
      <c r="AJ130" s="114">
        <v>2.4227052612512386E-17</v>
      </c>
      <c r="AK130" s="115">
        <v>6.4098756212785461E-17</v>
      </c>
    </row>
    <row r="131" spans="4:38">
      <c r="D131" s="116"/>
      <c r="E131" s="106">
        <v>6.1566461682527569</v>
      </c>
      <c r="F131" s="106">
        <v>5.3262979208818093</v>
      </c>
      <c r="G131" s="106">
        <v>4.0393162782387035</v>
      </c>
      <c r="I131" s="32">
        <v>6.4683336987903184</v>
      </c>
      <c r="J131" s="106">
        <v>5.508996328797938</v>
      </c>
      <c r="K131" s="106">
        <v>3.9254184172731534</v>
      </c>
      <c r="L131" s="106">
        <v>2.9683945552812809</v>
      </c>
      <c r="N131" s="39">
        <v>0.7893826608518032</v>
      </c>
      <c r="O131" s="39">
        <v>0.77808250357252173</v>
      </c>
      <c r="P131" s="39">
        <v>1.2986955893047833</v>
      </c>
      <c r="Q131" s="39"/>
      <c r="R131" s="39">
        <v>0.93988175618509062</v>
      </c>
      <c r="S131" s="39">
        <v>0.97622136014367566</v>
      </c>
      <c r="T131" s="39">
        <v>0.93377494240200465</v>
      </c>
      <c r="U131" s="39">
        <v>0.83340176822374823</v>
      </c>
    </row>
    <row r="132" spans="4:38">
      <c r="D132" s="116"/>
      <c r="E132" s="106">
        <v>8.9610918874335734</v>
      </c>
      <c r="F132" s="106">
        <v>7.354660815230214</v>
      </c>
      <c r="G132" s="106">
        <v>2.3078773626173921</v>
      </c>
      <c r="I132" s="32">
        <v>7.8239028600892073</v>
      </c>
      <c r="K132" s="106">
        <v>4.3171930790840092</v>
      </c>
      <c r="L132" s="106">
        <v>3.7208826878762609</v>
      </c>
      <c r="N132" s="39">
        <v>1.1489584369353698</v>
      </c>
      <c r="O132" s="39">
        <v>1.0743921922966035</v>
      </c>
      <c r="P132" s="39">
        <v>0.74201422840661291</v>
      </c>
      <c r="Q132" s="39"/>
      <c r="R132" s="39">
        <v>1.1368528438378847</v>
      </c>
      <c r="S132" s="39"/>
      <c r="T132" s="39">
        <v>1.0269699405854404</v>
      </c>
      <c r="U132" s="39">
        <v>1.0446691481467711</v>
      </c>
    </row>
    <row r="133" spans="4:38">
      <c r="D133" s="117" t="s">
        <v>75</v>
      </c>
      <c r="E133" s="106">
        <v>8.3349223949574043</v>
      </c>
      <c r="F133" s="106">
        <v>9.7620310835421922</v>
      </c>
      <c r="G133" s="106">
        <v>4.4881456626057208</v>
      </c>
      <c r="I133" s="32">
        <v>6.3918706442638067</v>
      </c>
      <c r="J133" s="106">
        <v>7.3285664856268138</v>
      </c>
      <c r="K133" s="106">
        <v>5.3795209585266051</v>
      </c>
      <c r="L133" s="106">
        <v>3.7430721420220419</v>
      </c>
      <c r="N133" s="39">
        <v>1.0686732741037142</v>
      </c>
      <c r="O133" s="39">
        <v>1.4260684810093696</v>
      </c>
      <c r="P133" s="39">
        <v>1.443000392810289</v>
      </c>
      <c r="Q133" s="39"/>
      <c r="R133" s="39">
        <v>0.92877128580458224</v>
      </c>
      <c r="S133" s="39">
        <v>1.2986581793680434</v>
      </c>
      <c r="T133" s="39">
        <v>1.2796755248038083</v>
      </c>
      <c r="U133" s="39">
        <v>1.0508990242554279</v>
      </c>
      <c r="V133" s="113">
        <v>1.0877377222515301</v>
      </c>
      <c r="W133" s="114">
        <v>7.1826515418386097E-2</v>
      </c>
      <c r="X133" s="115">
        <v>0.19003509733739607</v>
      </c>
      <c r="Y133" s="39">
        <v>6.4585416540647228E-2</v>
      </c>
      <c r="AA133" s="107">
        <v>0.95366889389846665</v>
      </c>
      <c r="AB133" s="107">
        <v>1.0109573114444712</v>
      </c>
      <c r="AC133" s="107">
        <v>1.273496973474517</v>
      </c>
      <c r="AD133" s="107"/>
      <c r="AE133" s="107">
        <v>0.95581606122473595</v>
      </c>
      <c r="AF133" s="107">
        <v>1.2123072984595431</v>
      </c>
      <c r="AG133" s="107">
        <v>1.2020916347788722</v>
      </c>
      <c r="AH133" s="107">
        <v>1.0473490745494429</v>
      </c>
      <c r="AI133" s="113">
        <v>1.0936696068328642</v>
      </c>
      <c r="AJ133" s="114">
        <v>5.0180349737343678E-2</v>
      </c>
      <c r="AK133" s="115">
        <v>0.13276472610725673</v>
      </c>
      <c r="AL133" s="118">
        <v>8.6564985971116531E-2</v>
      </c>
    </row>
    <row r="134" spans="4:38">
      <c r="D134" s="117"/>
      <c r="E134" s="106">
        <v>6.575724690951648</v>
      </c>
      <c r="F134" s="106">
        <v>5.8792861149556286</v>
      </c>
      <c r="G134" s="106">
        <v>3.806872881150317</v>
      </c>
      <c r="I134" s="32">
        <v>6.9881348017829081</v>
      </c>
      <c r="J134" s="106">
        <v>6.3539787428562935</v>
      </c>
      <c r="K134" s="106">
        <v>5.2530885874707929</v>
      </c>
      <c r="L134" s="106">
        <v>3.8790155109828564</v>
      </c>
      <c r="N134" s="39">
        <v>0.84311537673529169</v>
      </c>
      <c r="O134" s="39">
        <v>0.8588647739003088</v>
      </c>
      <c r="P134" s="39">
        <v>1.2239618487982498</v>
      </c>
      <c r="Q134" s="39"/>
      <c r="R134" s="39">
        <v>1.0154114978926017</v>
      </c>
      <c r="S134" s="39">
        <v>1.1259564175510428</v>
      </c>
      <c r="T134" s="39">
        <v>1.2495999080285649</v>
      </c>
      <c r="U134" s="39">
        <v>1.0890662698692779</v>
      </c>
      <c r="AL134" s="108"/>
    </row>
    <row r="135" spans="4:38">
      <c r="D135" s="117"/>
      <c r="E135" s="106">
        <v>7.4032530005185713</v>
      </c>
      <c r="F135" s="106">
        <v>5.1199509240608689</v>
      </c>
      <c r="G135" s="106">
        <v>3.5878054935467709</v>
      </c>
      <c r="I135" s="32">
        <v>6.3539787428562935</v>
      </c>
      <c r="K135" s="106">
        <v>4.5275080416712772</v>
      </c>
      <c r="L135" s="106">
        <v>3.5691963431796805</v>
      </c>
      <c r="N135" s="39">
        <v>0.94921803085639411</v>
      </c>
      <c r="O135" s="39">
        <v>0.74793867942373515</v>
      </c>
      <c r="P135" s="39">
        <v>1.1535286788150119</v>
      </c>
      <c r="Q135" s="39"/>
      <c r="R135" s="39">
        <v>0.92326539997702417</v>
      </c>
      <c r="S135" s="39"/>
      <c r="T135" s="39">
        <v>1.0769994715042435</v>
      </c>
      <c r="U135" s="39">
        <v>1.0020819295236227</v>
      </c>
      <c r="AL135" s="108"/>
    </row>
    <row r="136" spans="4:38">
      <c r="D136" s="119" t="s">
        <v>76</v>
      </c>
      <c r="E136" s="106">
        <v>6.575724690951648</v>
      </c>
      <c r="F136" s="106">
        <v>6.2794849362367371</v>
      </c>
      <c r="G136" s="106">
        <v>4.8572030192537161</v>
      </c>
      <c r="I136" s="32">
        <v>7.640021321725933</v>
      </c>
      <c r="J136" s="106">
        <v>5.4116016887319498</v>
      </c>
      <c r="K136" s="106">
        <v>4.1411974101935716</v>
      </c>
      <c r="L136" s="106">
        <v>3.902147988954328</v>
      </c>
      <c r="N136" s="39">
        <v>0.84311537673529169</v>
      </c>
      <c r="O136" s="39">
        <v>0.91732708776532523</v>
      </c>
      <c r="P136" s="39">
        <v>1.5616573951998676</v>
      </c>
      <c r="Q136" s="39"/>
      <c r="R136" s="39">
        <v>1.1101339218937043</v>
      </c>
      <c r="S136" s="39">
        <v>0.95896254886095533</v>
      </c>
      <c r="T136" s="39">
        <v>0.9851042518583436</v>
      </c>
      <c r="U136" s="39">
        <v>1.095560907858194</v>
      </c>
      <c r="V136" s="113">
        <v>1.0931413979508022</v>
      </c>
      <c r="W136" s="114">
        <v>9.4802638367155953E-2</v>
      </c>
      <c r="X136" s="115">
        <v>0.25082420475228512</v>
      </c>
      <c r="Y136" s="39">
        <v>8.4902494958427124E-2</v>
      </c>
      <c r="AA136" s="107">
        <v>0.92293955194334909</v>
      </c>
      <c r="AB136" s="107">
        <v>0.96139806529062322</v>
      </c>
      <c r="AC136" s="107">
        <v>1.3119067050890529</v>
      </c>
      <c r="AD136" s="107"/>
      <c r="AE136" s="107">
        <v>1.0311781957235855</v>
      </c>
      <c r="AF136" s="107">
        <v>1.0358044410453122</v>
      </c>
      <c r="AG136" s="107">
        <v>1.1971686281881391</v>
      </c>
      <c r="AH136" s="107">
        <v>1.1724818794070568</v>
      </c>
      <c r="AI136" s="113">
        <v>1.0904110666695883</v>
      </c>
      <c r="AJ136" s="114">
        <v>5.3089007116016489E-2</v>
      </c>
      <c r="AK136" s="115">
        <v>0.14046031018031802</v>
      </c>
      <c r="AL136" s="118">
        <v>0.11430277469670493</v>
      </c>
    </row>
    <row r="137" spans="4:38">
      <c r="D137" s="119"/>
      <c r="E137" s="106">
        <v>5.8792861149556286</v>
      </c>
      <c r="F137" s="106">
        <v>7.9594298854781673</v>
      </c>
      <c r="G137" s="106">
        <v>4.4003489261973483</v>
      </c>
      <c r="I137" s="32">
        <v>8.1080565373004738</v>
      </c>
      <c r="J137" s="106">
        <v>6.278867493854686</v>
      </c>
      <c r="K137" s="106">
        <v>6.8645901789276778</v>
      </c>
      <c r="L137" s="106">
        <v>3.5270043865934859</v>
      </c>
      <c r="N137" s="39">
        <v>0.75382056894295135</v>
      </c>
      <c r="O137" s="39">
        <v>1.1627387773452762</v>
      </c>
      <c r="P137" s="39">
        <v>1.4147725377786879</v>
      </c>
      <c r="Q137" s="39"/>
      <c r="R137" s="39">
        <v>1.1781418171037079</v>
      </c>
      <c r="S137" s="39">
        <v>1.112646333229669</v>
      </c>
      <c r="T137" s="39">
        <v>1.6329424325150903</v>
      </c>
      <c r="U137" s="39">
        <v>0.99023618241389522</v>
      </c>
      <c r="AL137" s="108"/>
    </row>
    <row r="138" spans="4:38">
      <c r="D138" s="119"/>
      <c r="E138" s="106">
        <v>9.1398855775630761</v>
      </c>
      <c r="F138" s="106">
        <v>5.5045924263694781</v>
      </c>
      <c r="G138" s="106">
        <v>2.983667982538714</v>
      </c>
      <c r="I138" s="32">
        <v>5.5418491843382212</v>
      </c>
      <c r="K138" s="106">
        <v>4.0922437510093053</v>
      </c>
      <c r="L138" s="106">
        <v>5.0992185484150099</v>
      </c>
      <c r="N138" s="39">
        <v>1.1718827101518041</v>
      </c>
      <c r="O138" s="39">
        <v>0.80412833076126866</v>
      </c>
      <c r="P138" s="39">
        <v>0.95929018228860341</v>
      </c>
      <c r="Q138" s="39"/>
      <c r="R138" s="39">
        <v>0.80525884817334425</v>
      </c>
      <c r="S138" s="39"/>
      <c r="T138" s="39">
        <v>0.97345920019098287</v>
      </c>
      <c r="U138" s="39">
        <v>1.431648547949081</v>
      </c>
      <c r="AL138" s="108"/>
    </row>
    <row r="139" spans="4:38">
      <c r="D139" s="120" t="s">
        <v>77</v>
      </c>
      <c r="E139" s="106">
        <v>9.0798947852089249</v>
      </c>
      <c r="F139" s="106">
        <v>6.3627360641498028</v>
      </c>
      <c r="G139" s="106">
        <v>1.2675290993289994</v>
      </c>
      <c r="I139" s="32">
        <v>8.811865206635165</v>
      </c>
      <c r="J139" s="106">
        <v>5.5418491843382212</v>
      </c>
      <c r="K139" s="106"/>
      <c r="L139" s="106">
        <v>4.1658934078237904</v>
      </c>
      <c r="N139" s="39">
        <v>1.1641909101033749</v>
      </c>
      <c r="O139" s="39">
        <v>0.92948867673275393</v>
      </c>
      <c r="P139" s="39">
        <v>0.40752799167581244</v>
      </c>
      <c r="Q139" s="39"/>
      <c r="R139" s="39">
        <v>1.2804087932611519</v>
      </c>
      <c r="S139" s="39">
        <v>0.98204304841609036</v>
      </c>
      <c r="T139" s="39"/>
      <c r="U139" s="39">
        <v>1.1696096552040114</v>
      </c>
      <c r="V139" s="113">
        <v>1.0431689713147463</v>
      </c>
      <c r="W139" s="114">
        <v>0.10614475044547568</v>
      </c>
      <c r="X139" s="115">
        <v>0.2808326126537411</v>
      </c>
      <c r="Y139" s="39">
        <v>0.30026293080227023</v>
      </c>
      <c r="AA139" s="107">
        <v>1.085846268633557</v>
      </c>
      <c r="AB139" s="107">
        <v>0.97627233506345512</v>
      </c>
      <c r="AC139" s="107">
        <v>0.90339416328697197</v>
      </c>
      <c r="AD139" s="107"/>
      <c r="AE139" s="107">
        <v>1.0656533997831252</v>
      </c>
      <c r="AF139" s="107">
        <v>1.1599442617110627</v>
      </c>
      <c r="AG139" s="107">
        <v>1.033094267611381</v>
      </c>
      <c r="AH139" s="107">
        <v>1.1101867307768647</v>
      </c>
      <c r="AI139" s="113">
        <v>1.0477702038380596</v>
      </c>
      <c r="AJ139" s="114">
        <v>3.252113120029599E-2</v>
      </c>
      <c r="AK139" s="115">
        <v>8.6042825510486684E-2</v>
      </c>
      <c r="AL139" s="118">
        <v>0.16758228745065612</v>
      </c>
    </row>
    <row r="140" spans="4:38">
      <c r="D140" s="120"/>
      <c r="E140" s="106">
        <v>7.3063875708818458</v>
      </c>
      <c r="F140" s="106">
        <v>7.0233295904127928</v>
      </c>
      <c r="G140" s="106">
        <v>2.1750700216522318</v>
      </c>
      <c r="I140" s="32">
        <v>9.0239509144902073</v>
      </c>
      <c r="J140" s="106">
        <v>7.5497075880643214</v>
      </c>
      <c r="K140" s="106"/>
      <c r="L140" s="106">
        <v>4.1907366798383441</v>
      </c>
      <c r="N140" s="39">
        <v>0.93679829964210348</v>
      </c>
      <c r="O140" s="39">
        <v>1.0259902754779875</v>
      </c>
      <c r="P140" s="39">
        <v>0.69931484661570342</v>
      </c>
      <c r="Q140" s="39"/>
      <c r="R140" s="39">
        <v>1.3112259243559552</v>
      </c>
      <c r="S140" s="39">
        <v>1.3378454750060351</v>
      </c>
      <c r="T140" s="39"/>
      <c r="U140" s="39">
        <v>1.1765846130271065</v>
      </c>
      <c r="AL140" s="108"/>
    </row>
    <row r="141" spans="4:38">
      <c r="D141" s="120"/>
      <c r="E141" s="106">
        <v>9.0202977499906325</v>
      </c>
      <c r="F141" s="106">
        <v>6.6629032578128333</v>
      </c>
      <c r="G141" s="106">
        <v>4.9868468080320412</v>
      </c>
      <c r="I141" s="32">
        <v>4.1658934078237904</v>
      </c>
      <c r="K141" s="106">
        <v>4.3429386254778652</v>
      </c>
      <c r="L141" s="106">
        <v>3.5060958122623389</v>
      </c>
      <c r="N141" s="39">
        <v>1.1565495961551924</v>
      </c>
      <c r="O141" s="39">
        <v>0.97333805297962406</v>
      </c>
      <c r="P141" s="39">
        <v>1.6033396515694003</v>
      </c>
      <c r="Q141" s="39"/>
      <c r="R141" s="39">
        <v>0.60532548173226852</v>
      </c>
      <c r="S141" s="39"/>
      <c r="T141" s="39">
        <v>1.033094267611381</v>
      </c>
      <c r="U141" s="39">
        <v>0.98436592409947632</v>
      </c>
      <c r="AL141" s="108"/>
    </row>
    <row r="142" spans="4:38">
      <c r="D142" s="121" t="s">
        <v>78</v>
      </c>
      <c r="E142" s="106">
        <v>8.6139287308329955</v>
      </c>
      <c r="F142" s="106">
        <v>5.8792861149556286</v>
      </c>
      <c r="G142" s="106">
        <v>2.8680772031919712</v>
      </c>
      <c r="I142" s="32">
        <v>8.2539802939822238</v>
      </c>
      <c r="J142" s="106">
        <v>6.278867493854686</v>
      </c>
      <c r="K142" s="106">
        <v>4.9793739941176574</v>
      </c>
      <c r="L142" s="106">
        <v>4.0679843588252798</v>
      </c>
      <c r="N142" s="39">
        <v>1.1044464463453942</v>
      </c>
      <c r="O142" s="39">
        <v>0.8588647739003088</v>
      </c>
      <c r="P142" s="39">
        <v>0.92212616121140911</v>
      </c>
      <c r="Q142" s="39"/>
      <c r="R142" s="39">
        <v>1.1993452804817366</v>
      </c>
      <c r="S142" s="39">
        <v>1.112646333229669</v>
      </c>
      <c r="T142" s="39">
        <v>1.184488930936737</v>
      </c>
      <c r="U142" s="39">
        <v>1.1421208652063042</v>
      </c>
      <c r="V142" s="113">
        <v>0.99432032080735433</v>
      </c>
      <c r="W142" s="114">
        <v>7.4924725100297088E-2</v>
      </c>
      <c r="X142" s="115">
        <v>0.19823218966526507</v>
      </c>
      <c r="Y142" s="39">
        <v>0.56479258070015081</v>
      </c>
      <c r="AA142" s="107">
        <v>0.92414043000327639</v>
      </c>
      <c r="AB142" s="107">
        <v>0.94190950366459525</v>
      </c>
      <c r="AC142" s="107">
        <v>0.68846956254973823</v>
      </c>
      <c r="AD142" s="107"/>
      <c r="AE142" s="107">
        <v>1.1160684165619499</v>
      </c>
      <c r="AF142" s="107">
        <v>1.1573529623389249</v>
      </c>
      <c r="AG142" s="107">
        <v>1.1457344976349537</v>
      </c>
      <c r="AH142" s="107">
        <v>1.0409110867418974</v>
      </c>
      <c r="AI142" s="113">
        <v>1.002083779927905</v>
      </c>
      <c r="AJ142" s="114">
        <v>6.3112539601957895E-2</v>
      </c>
      <c r="AK142" s="115">
        <v>0.166980084396496</v>
      </c>
      <c r="AL142" s="118">
        <v>0.97420394056617388</v>
      </c>
    </row>
    <row r="143" spans="4:38">
      <c r="D143" s="121"/>
      <c r="E143" s="106">
        <v>7.8552873422655818</v>
      </c>
      <c r="F143" s="106">
        <v>6.5325640921492605</v>
      </c>
      <c r="G143" s="106">
        <v>1.4651317459990645</v>
      </c>
      <c r="I143" s="32">
        <v>7.9647125956904627</v>
      </c>
      <c r="J143" s="106">
        <v>6.7834429225250332</v>
      </c>
      <c r="K143" s="106">
        <v>4.8335214241123268</v>
      </c>
      <c r="L143" s="106">
        <v>3.5691963431796805</v>
      </c>
      <c r="N143" s="39">
        <v>1.007176221360286</v>
      </c>
      <c r="O143" s="39">
        <v>0.9542976940212059</v>
      </c>
      <c r="P143" s="39">
        <v>0.47105995302479198</v>
      </c>
      <c r="Q143" s="39"/>
      <c r="R143" s="39">
        <v>1.1573132139652975</v>
      </c>
      <c r="S143" s="39">
        <v>1.2020595914481809</v>
      </c>
      <c r="T143" s="39">
        <v>1.1497936549996253</v>
      </c>
      <c r="U143" s="39">
        <v>1.0020819295236227</v>
      </c>
      <c r="AL143" s="108"/>
    </row>
    <row r="144" spans="4:38">
      <c r="D144" s="121"/>
      <c r="E144" s="106">
        <v>5.1537783989396653</v>
      </c>
      <c r="F144" s="106">
        <v>6.9314351437137542</v>
      </c>
      <c r="G144" s="106">
        <v>2.0908052708797302</v>
      </c>
      <c r="I144" s="32">
        <v>6.8238959301327142</v>
      </c>
      <c r="K144" s="106">
        <v>4.636476997201183</v>
      </c>
      <c r="L144" s="106">
        <v>3.485311186878421</v>
      </c>
      <c r="N144" s="39">
        <v>0.66079862230414887</v>
      </c>
      <c r="O144" s="39">
        <v>1.0125660430722714</v>
      </c>
      <c r="P144" s="39">
        <v>0.67222257341301372</v>
      </c>
      <c r="Q144" s="39"/>
      <c r="R144" s="39">
        <v>0.99154675523881575</v>
      </c>
      <c r="S144" s="39"/>
      <c r="T144" s="39">
        <v>1.1029209069684984</v>
      </c>
      <c r="U144" s="39">
        <v>0.97853046549576528</v>
      </c>
      <c r="AL144" s="108"/>
    </row>
    <row r="145" spans="4:38">
      <c r="D145" s="122" t="s">
        <v>79</v>
      </c>
      <c r="E145" s="106">
        <v>6.751237606413242</v>
      </c>
      <c r="F145" s="106">
        <v>6.7958429793785493</v>
      </c>
      <c r="G145" s="106">
        <v>1.5141761186585532</v>
      </c>
      <c r="I145" s="32">
        <v>8.9704556738340457</v>
      </c>
      <c r="J145" s="106">
        <v>6.6240148286057874</v>
      </c>
      <c r="K145" s="106">
        <v>3.8331611397742504</v>
      </c>
      <c r="L145" s="106">
        <v>3.5060958122623389</v>
      </c>
      <c r="N145" s="39">
        <v>0.86561900101946099</v>
      </c>
      <c r="O145" s="39">
        <v>0.99275830939723009</v>
      </c>
      <c r="P145" s="39">
        <v>0.48682839155886759</v>
      </c>
      <c r="Q145" s="39"/>
      <c r="R145" s="39">
        <v>1.3034527940449974</v>
      </c>
      <c r="S145" s="39">
        <v>1.1738081457397538</v>
      </c>
      <c r="T145" s="39">
        <v>0.91182886562108723</v>
      </c>
      <c r="U145" s="39">
        <v>0.98436592409947632</v>
      </c>
      <c r="V145" s="113">
        <v>1.006353500585957</v>
      </c>
      <c r="W145" s="114">
        <v>0.16287184853778325</v>
      </c>
      <c r="X145" s="115">
        <v>0.43091840680435345</v>
      </c>
      <c r="Y145" s="39">
        <v>0.62752769859379842</v>
      </c>
      <c r="AA145" s="107">
        <v>0.82367241054683549</v>
      </c>
      <c r="AB145" s="107">
        <v>1.1144907842402911</v>
      </c>
      <c r="AC145" s="107">
        <v>0.23156874048685974</v>
      </c>
      <c r="AD145" s="107"/>
      <c r="AE145" s="107">
        <v>1.2012765170510049</v>
      </c>
      <c r="AF145" s="107">
        <v>1.3010391672833572</v>
      </c>
      <c r="AG145" s="107">
        <v>1.0143798918791092</v>
      </c>
      <c r="AH145" s="107">
        <v>1.4562755481800407</v>
      </c>
      <c r="AI145" s="113">
        <v>1.0203861513810712</v>
      </c>
      <c r="AJ145" s="114">
        <v>0.15207360111931389</v>
      </c>
      <c r="AK145" s="115">
        <v>0.40234892953973833</v>
      </c>
      <c r="AL145" s="118">
        <v>0.89558152012589853</v>
      </c>
    </row>
    <row r="146" spans="4:38">
      <c r="D146" s="122"/>
      <c r="E146" s="106">
        <v>6.4047746105270784</v>
      </c>
      <c r="F146" s="106">
        <v>7.7016228571872523</v>
      </c>
      <c r="G146" s="106">
        <v>0.328601603115389</v>
      </c>
      <c r="I146" s="32">
        <v>8.7596272396597605</v>
      </c>
      <c r="J146" s="106">
        <v>8.0599908463601331</v>
      </c>
      <c r="K146" s="106">
        <v>3.5480376490404004</v>
      </c>
      <c r="L146" s="106">
        <v>5.508996328797938</v>
      </c>
      <c r="N146" s="39">
        <v>0.82119678247625638</v>
      </c>
      <c r="O146" s="39">
        <v>1.1250775084882054</v>
      </c>
      <c r="P146" s="39">
        <v>0.10564992271180049</v>
      </c>
      <c r="Q146" s="39"/>
      <c r="R146" s="39">
        <v>1.2728183512050217</v>
      </c>
      <c r="S146" s="39">
        <v>1.4282701888269607</v>
      </c>
      <c r="T146" s="39">
        <v>0.84400395045639831</v>
      </c>
      <c r="U146" s="39">
        <v>1.5466971105272367</v>
      </c>
      <c r="AL146" s="108"/>
    </row>
    <row r="147" spans="4:38">
      <c r="D147" s="122"/>
      <c r="E147" s="106">
        <v>6.1162362442177924</v>
      </c>
      <c r="F147" s="106">
        <v>8.3899911606768622</v>
      </c>
      <c r="G147" s="106">
        <v>0.3179581520127695</v>
      </c>
      <c r="I147" s="32">
        <v>7.0717306944605651</v>
      </c>
      <c r="K147" s="106">
        <v>5.4116016887319498</v>
      </c>
      <c r="L147" s="106">
        <v>6.5457114462186299</v>
      </c>
      <c r="N147" s="39">
        <v>0.78420144814478931</v>
      </c>
      <c r="O147" s="39">
        <v>1.2256365348354383</v>
      </c>
      <c r="P147" s="39">
        <v>0.10222790718991116</v>
      </c>
      <c r="Q147" s="39"/>
      <c r="R147" s="39">
        <v>1.0275584059029954</v>
      </c>
      <c r="S147" s="39"/>
      <c r="T147" s="39">
        <v>1.2873068595598418</v>
      </c>
      <c r="U147" s="39">
        <v>1.8377636099134089</v>
      </c>
      <c r="AL147" s="108"/>
    </row>
    <row r="148" spans="4:38">
      <c r="D148" s="123" t="s">
        <v>80</v>
      </c>
      <c r="E148" s="106">
        <v>6.4047746105270784</v>
      </c>
      <c r="F148" s="106">
        <v>5.1199509240608689</v>
      </c>
      <c r="G148" s="106">
        <v>3.5176211374939079</v>
      </c>
      <c r="I148" s="32">
        <v>6.6240148286057874</v>
      </c>
      <c r="J148" s="106">
        <v>6.4299885137222494</v>
      </c>
      <c r="K148" s="106">
        <v>5.3795209585266051</v>
      </c>
      <c r="L148" s="106">
        <v>5.5748979576197382</v>
      </c>
      <c r="N148" s="39">
        <v>0.82119678247625638</v>
      </c>
      <c r="O148" s="39">
        <v>0.74793867942373515</v>
      </c>
      <c r="P148" s="39">
        <v>1.1309634456504047</v>
      </c>
      <c r="Q148" s="39"/>
      <c r="R148" s="39">
        <v>0.96250301546291772</v>
      </c>
      <c r="S148" s="39">
        <v>1.1394257243848638</v>
      </c>
      <c r="T148" s="39">
        <v>1.2796755248038083</v>
      </c>
      <c r="U148" s="39">
        <v>1.5651995477760845</v>
      </c>
      <c r="V148" s="113">
        <v>1.107981767257912</v>
      </c>
      <c r="W148" s="114">
        <v>0.12708676432125407</v>
      </c>
      <c r="X148" s="115">
        <v>0.33623997332191463</v>
      </c>
      <c r="Y148" s="39">
        <v>0.10374721292037133</v>
      </c>
      <c r="AA148" s="107">
        <v>0.92084992446313441</v>
      </c>
      <c r="AB148" s="107">
        <v>1.0124732881763283</v>
      </c>
      <c r="AC148" s="107">
        <v>0.79716043356896227</v>
      </c>
      <c r="AD148" s="107"/>
      <c r="AE148" s="107">
        <v>1.0082802677839984</v>
      </c>
      <c r="AF148" s="107">
        <v>1.1462409414114112</v>
      </c>
      <c r="AG148" s="107">
        <v>1.2361200327853192</v>
      </c>
      <c r="AH148" s="107">
        <v>1.6475005406673962</v>
      </c>
      <c r="AI148" s="113">
        <v>1.109803632693793</v>
      </c>
      <c r="AJ148" s="114">
        <v>0.10461163308736832</v>
      </c>
      <c r="AK148" s="115">
        <v>0.27677636539351264</v>
      </c>
      <c r="AL148" s="118">
        <v>0.31456768386533429</v>
      </c>
    </row>
    <row r="149" spans="4:38">
      <c r="D149" s="123"/>
      <c r="E149" s="106">
        <v>6.751237606413242</v>
      </c>
      <c r="F149" s="106">
        <v>6.5325640921492605</v>
      </c>
      <c r="G149" s="106">
        <v>0.73380842128993184</v>
      </c>
      <c r="I149" s="32">
        <v>7.3285664856268138</v>
      </c>
      <c r="J149" s="106">
        <v>6.5069075550628037</v>
      </c>
      <c r="K149" s="106">
        <v>4.5006683420145537</v>
      </c>
      <c r="L149" s="106">
        <v>5.6752315023293498</v>
      </c>
      <c r="N149" s="39">
        <v>0.86561900101946099</v>
      </c>
      <c r="O149" s="39">
        <v>0.9542976940212059</v>
      </c>
      <c r="P149" s="39">
        <v>0.23592947283134821</v>
      </c>
      <c r="Q149" s="39"/>
      <c r="R149" s="39">
        <v>1.064877951506783</v>
      </c>
      <c r="S149" s="39">
        <v>1.1530561584379588</v>
      </c>
      <c r="T149" s="39">
        <v>1.0706148683009868</v>
      </c>
      <c r="U149" s="39">
        <v>1.5933690353613437</v>
      </c>
      <c r="AL149" s="108"/>
    </row>
    <row r="150" spans="4:38">
      <c r="D150" s="123"/>
      <c r="E150" s="106">
        <v>8.3899911606768622</v>
      </c>
      <c r="F150" s="106">
        <v>9.1398855775630761</v>
      </c>
      <c r="G150" s="106">
        <v>3.1867641384935577</v>
      </c>
      <c r="I150" s="32">
        <v>6.8645901789276778</v>
      </c>
      <c r="K150" s="106">
        <v>5.7090756999972712</v>
      </c>
      <c r="L150" s="106">
        <v>6.3539787428562935</v>
      </c>
      <c r="N150" s="39">
        <v>1.0757339898936857</v>
      </c>
      <c r="O150" s="39">
        <v>1.3351834910840443</v>
      </c>
      <c r="P150" s="39">
        <v>1.0245883822251336</v>
      </c>
      <c r="Q150" s="39"/>
      <c r="R150" s="39">
        <v>0.99745983638229418</v>
      </c>
      <c r="S150" s="39"/>
      <c r="T150" s="39">
        <v>1.3580697052511626</v>
      </c>
      <c r="U150" s="39">
        <v>1.7839330388647603</v>
      </c>
      <c r="AL150" s="108"/>
    </row>
    <row r="151" spans="4:38">
      <c r="D151" s="124" t="s">
        <v>81</v>
      </c>
      <c r="E151" s="106">
        <v>9.4458375546157747</v>
      </c>
      <c r="F151" s="106">
        <v>10.426525591303125</v>
      </c>
      <c r="G151" s="106">
        <v>5.6515157102030198</v>
      </c>
      <c r="I151" s="32">
        <v>10.532572044974726</v>
      </c>
      <c r="J151" s="106">
        <v>7.91749666764506</v>
      </c>
      <c r="K151" s="106">
        <v>6.2046441451679684</v>
      </c>
      <c r="L151" s="106">
        <v>6.8645901789276778</v>
      </c>
      <c r="N151" s="39">
        <v>1.211110753982569</v>
      </c>
      <c r="O151" s="39">
        <v>1.5231399475117953</v>
      </c>
      <c r="P151" s="39">
        <v>1.8170398206420464</v>
      </c>
      <c r="Q151" s="39"/>
      <c r="R151" s="39">
        <v>1.5304362408866099</v>
      </c>
      <c r="S151" s="39">
        <v>1.4030195165346926</v>
      </c>
      <c r="T151" s="39">
        <v>1.4759550736769249</v>
      </c>
      <c r="U151" s="39">
        <v>1.9272914993969166</v>
      </c>
      <c r="V151" s="113">
        <v>1.3723174179691378</v>
      </c>
      <c r="W151" s="114">
        <v>9.6265774272607171E-2</v>
      </c>
      <c r="X151" s="115">
        <v>0.25469529849239836</v>
      </c>
      <c r="Y151" s="47">
        <v>5.9340787278428639E-6</v>
      </c>
      <c r="AA151" s="107">
        <v>1.1365535571130385</v>
      </c>
      <c r="AB151" s="107">
        <v>1.3792570838800291</v>
      </c>
      <c r="AC151" s="107">
        <v>1.4179727163893487</v>
      </c>
      <c r="AD151" s="107"/>
      <c r="AE151" s="107">
        <v>1.3958753216836257</v>
      </c>
      <c r="AF151" s="107">
        <v>1.2989765654658503</v>
      </c>
      <c r="AG151" s="107">
        <v>1.2913166608606834</v>
      </c>
      <c r="AH151" s="107">
        <v>1.6618230695569582</v>
      </c>
      <c r="AI151" s="113">
        <v>1.3688249964213619</v>
      </c>
      <c r="AJ151" s="114">
        <v>6.0541265873832781E-2</v>
      </c>
      <c r="AK151" s="115">
        <v>0.16017713355920304</v>
      </c>
      <c r="AL151" s="125">
        <v>5.4003993523049121E-5</v>
      </c>
    </row>
    <row r="152" spans="4:38">
      <c r="D152" s="124"/>
      <c r="E152" s="106">
        <v>6.1566461682527569</v>
      </c>
      <c r="F152" s="106">
        <v>8.3899911606768622</v>
      </c>
      <c r="G152" s="106">
        <v>3.2934390831959508</v>
      </c>
      <c r="I152" s="32">
        <v>8.3032028394417345</v>
      </c>
      <c r="J152" s="106">
        <v>6.7432297259932206</v>
      </c>
      <c r="K152" s="106">
        <v>4.9205121352603554</v>
      </c>
      <c r="L152" s="106">
        <v>5.6081438169963524</v>
      </c>
      <c r="N152" s="39">
        <v>0.7893826608518032</v>
      </c>
      <c r="O152" s="39">
        <v>1.2256365348354383</v>
      </c>
      <c r="P152" s="39">
        <v>1.058885840168867</v>
      </c>
      <c r="Q152" s="39"/>
      <c r="R152" s="39">
        <v>1.2064975664683173</v>
      </c>
      <c r="S152" s="39">
        <v>1.1949336143970077</v>
      </c>
      <c r="T152" s="39">
        <v>1.1704869257944843</v>
      </c>
      <c r="U152" s="39">
        <v>1.5745336027592043</v>
      </c>
    </row>
    <row r="153" spans="4:38" ht="16.2" thickBot="1">
      <c r="D153" s="126"/>
      <c r="E153" s="106">
        <v>10.990543142695074</v>
      </c>
      <c r="F153" s="106">
        <v>9.5082461279257924</v>
      </c>
      <c r="G153" s="106">
        <v>4.2859524089792984</v>
      </c>
      <c r="I153" s="32">
        <v>9.9837675414434255</v>
      </c>
      <c r="K153" s="106">
        <v>5.1602181911815563</v>
      </c>
      <c r="L153" s="106">
        <v>5.2844153392426891</v>
      </c>
      <c r="N153" s="39">
        <v>1.4091672565047433</v>
      </c>
      <c r="O153" s="39">
        <v>1.3889947692928539</v>
      </c>
      <c r="P153" s="39">
        <v>1.3779924883571333</v>
      </c>
      <c r="Q153" s="39"/>
      <c r="R153" s="39">
        <v>1.4506921576959497</v>
      </c>
      <c r="S153" s="39"/>
      <c r="T153" s="39">
        <v>1.2275079831106412</v>
      </c>
      <c r="U153" s="39">
        <v>1.4836441065147536</v>
      </c>
    </row>
    <row r="154" spans="4:38">
      <c r="D154" s="127"/>
      <c r="E154" s="106"/>
      <c r="F154" s="106"/>
      <c r="G154" s="106"/>
      <c r="I154" s="32"/>
      <c r="K154" s="106"/>
      <c r="L154" s="106"/>
      <c r="N154" s="39"/>
      <c r="O154" s="39"/>
      <c r="P154" s="39"/>
      <c r="Q154" s="39"/>
      <c r="R154" s="39"/>
      <c r="S154" s="39"/>
      <c r="T154" s="39"/>
    </row>
  </sheetData>
  <mergeCells count="18">
    <mergeCell ref="E126:G126"/>
    <mergeCell ref="I126:L126"/>
    <mergeCell ref="AA128:AH128"/>
    <mergeCell ref="T1:V4"/>
    <mergeCell ref="W1:Y4"/>
    <mergeCell ref="Z1:AB4"/>
    <mergeCell ref="AC1:AE4"/>
    <mergeCell ref="T17:V22"/>
    <mergeCell ref="W17:Y22"/>
    <mergeCell ref="Z17:AB22"/>
    <mergeCell ref="AC17:AE22"/>
    <mergeCell ref="Z5:AB10"/>
    <mergeCell ref="T5:Y10"/>
    <mergeCell ref="AC5:AE10"/>
    <mergeCell ref="T11:V16"/>
    <mergeCell ref="W11:Y16"/>
    <mergeCell ref="Z11:AB16"/>
    <mergeCell ref="AC11:A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FIG 5</vt:lpstr>
      <vt:lpstr>FIG 2</vt:lpstr>
      <vt:lpstr>'FIG 5'!Print_Area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Loranne Agius</dc:creator>
  <cp:lastModifiedBy>Loranne Agius</cp:lastModifiedBy>
  <cp:lastPrinted>2020-02-02T19:35:40Z</cp:lastPrinted>
  <dcterms:created xsi:type="dcterms:W3CDTF">2020-02-02T15:41:13Z</dcterms:created>
  <dcterms:modified xsi:type="dcterms:W3CDTF">2020-02-03T13:22:39Z</dcterms:modified>
</cp:coreProperties>
</file>