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anuscripts\HepaticAdaptation\Figure 2\"/>
    </mc:Choice>
  </mc:AlternateContent>
  <bookViews>
    <workbookView xWindow="0" yWindow="0" windowWidth="23040" windowHeight="9408"/>
  </bookViews>
  <sheets>
    <sheet name="HEP10-19" sheetId="1" r:id="rId1"/>
    <sheet name="FOLD SUMMARY" sheetId="2" r:id="rId2"/>
  </sheets>
  <definedNames>
    <definedName name="_xlnm.Print_Area" localSheetId="0">'HEP10-19'!$A$1:$T$184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1" i="1" l="1"/>
  <c r="F542" i="1"/>
  <c r="F543" i="1"/>
  <c r="F544" i="1"/>
  <c r="F545" i="1"/>
  <c r="F547" i="1"/>
  <c r="F549" i="1"/>
  <c r="F550" i="1"/>
  <c r="Q545" i="1" l="1"/>
  <c r="P365" i="1" l="1"/>
  <c r="L364" i="1"/>
  <c r="L365" i="1"/>
  <c r="L366" i="1"/>
  <c r="L367" i="1"/>
  <c r="L368" i="1"/>
  <c r="L369" i="1"/>
  <c r="L370" i="1"/>
  <c r="L371" i="1"/>
  <c r="L372" i="1"/>
  <c r="L363" i="1"/>
  <c r="G188" i="1" l="1"/>
  <c r="H188" i="1"/>
  <c r="J363" i="1"/>
  <c r="J364" i="1"/>
  <c r="J365" i="1"/>
  <c r="J366" i="1"/>
  <c r="J367" i="1"/>
  <c r="J368" i="1"/>
  <c r="J369" i="1"/>
  <c r="J370" i="1"/>
  <c r="Q3" i="1" l="1"/>
  <c r="P544" i="1" l="1"/>
  <c r="P543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P499" i="1"/>
  <c r="Q498" i="1"/>
  <c r="P500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J319" i="1" l="1"/>
  <c r="J320" i="1"/>
  <c r="J321" i="1"/>
  <c r="J322" i="1"/>
  <c r="J323" i="1"/>
  <c r="J324" i="1"/>
  <c r="J325" i="1"/>
  <c r="J326" i="1"/>
  <c r="Q281" i="1"/>
  <c r="J276" i="1"/>
  <c r="J277" i="1"/>
  <c r="J278" i="1"/>
  <c r="J279" i="1"/>
  <c r="J280" i="1"/>
  <c r="J281" i="1"/>
  <c r="J282" i="1"/>
  <c r="J283" i="1"/>
  <c r="P234" i="1"/>
  <c r="J232" i="1"/>
  <c r="J233" i="1"/>
  <c r="J234" i="1"/>
  <c r="J235" i="1"/>
  <c r="J236" i="1"/>
  <c r="J237" i="1"/>
  <c r="J238" i="1"/>
  <c r="J239" i="1"/>
  <c r="D506" i="1" l="1"/>
  <c r="K509" i="1"/>
  <c r="K375" i="1"/>
  <c r="D462" i="1" l="1"/>
  <c r="E462" i="1"/>
  <c r="D417" i="1"/>
  <c r="E417" i="1"/>
  <c r="D373" i="1"/>
  <c r="E372" i="1"/>
  <c r="D329" i="1"/>
  <c r="E328" i="1"/>
  <c r="D286" i="1"/>
  <c r="E285" i="1"/>
  <c r="D242" i="1"/>
  <c r="D197" i="1"/>
  <c r="P105" i="1"/>
  <c r="P100" i="1"/>
  <c r="P101" i="1"/>
  <c r="P102" i="1"/>
  <c r="P103" i="1"/>
  <c r="P104" i="1"/>
  <c r="P58" i="1"/>
  <c r="P57" i="1"/>
  <c r="P6" i="1"/>
  <c r="P7" i="1"/>
  <c r="P8" i="1"/>
  <c r="P9" i="1"/>
  <c r="P56" i="1"/>
  <c r="P53" i="1"/>
  <c r="P54" i="1"/>
  <c r="P55" i="1"/>
  <c r="E550" i="1"/>
  <c r="C550" i="1"/>
  <c r="Q550" i="1" s="1"/>
  <c r="L549" i="1"/>
  <c r="E549" i="1"/>
  <c r="D549" i="1"/>
  <c r="C549" i="1"/>
  <c r="N549" i="1" s="1"/>
  <c r="M549" i="1" s="1"/>
  <c r="N548" i="1"/>
  <c r="M548" i="1" s="1"/>
  <c r="H548" i="1"/>
  <c r="G548" i="1"/>
  <c r="L548" i="1" s="1"/>
  <c r="H547" i="1"/>
  <c r="G547" i="1"/>
  <c r="E547" i="1"/>
  <c r="D547" i="1"/>
  <c r="N547" i="1" s="1"/>
  <c r="M547" i="1" s="1"/>
  <c r="C547" i="1"/>
  <c r="N546" i="1"/>
  <c r="M546" i="1" s="1"/>
  <c r="H546" i="1"/>
  <c r="G546" i="1"/>
  <c r="H545" i="1"/>
  <c r="G545" i="1"/>
  <c r="E545" i="1"/>
  <c r="D545" i="1"/>
  <c r="N545" i="1" s="1"/>
  <c r="M545" i="1" s="1"/>
  <c r="C545" i="1"/>
  <c r="H544" i="1"/>
  <c r="G544" i="1"/>
  <c r="E544" i="1"/>
  <c r="D544" i="1"/>
  <c r="N544" i="1" s="1"/>
  <c r="M544" i="1" s="1"/>
  <c r="C544" i="1"/>
  <c r="H543" i="1"/>
  <c r="G543" i="1"/>
  <c r="E543" i="1"/>
  <c r="D543" i="1"/>
  <c r="N543" i="1" s="1"/>
  <c r="M543" i="1" s="1"/>
  <c r="C543" i="1"/>
  <c r="H542" i="1"/>
  <c r="G542" i="1"/>
  <c r="E542" i="1"/>
  <c r="D542" i="1"/>
  <c r="C542" i="1"/>
  <c r="L542" i="1" s="1"/>
  <c r="L541" i="1"/>
  <c r="H541" i="1"/>
  <c r="G541" i="1"/>
  <c r="E541" i="1"/>
  <c r="D541" i="1"/>
  <c r="C541" i="1"/>
  <c r="N541" i="1" s="1"/>
  <c r="M541" i="1" s="1"/>
  <c r="F506" i="1"/>
  <c r="E506" i="1"/>
  <c r="C506" i="1"/>
  <c r="L505" i="1"/>
  <c r="F505" i="1"/>
  <c r="E505" i="1"/>
  <c r="D505" i="1"/>
  <c r="C505" i="1"/>
  <c r="N504" i="1"/>
  <c r="M504" i="1" s="1"/>
  <c r="L504" i="1"/>
  <c r="H504" i="1"/>
  <c r="G504" i="1"/>
  <c r="H503" i="1"/>
  <c r="G503" i="1"/>
  <c r="F503" i="1"/>
  <c r="E503" i="1"/>
  <c r="D503" i="1"/>
  <c r="C503" i="1"/>
  <c r="N503" i="1" s="1"/>
  <c r="M503" i="1" s="1"/>
  <c r="N502" i="1"/>
  <c r="M502" i="1" s="1"/>
  <c r="L502" i="1"/>
  <c r="H502" i="1"/>
  <c r="G502" i="1"/>
  <c r="H501" i="1"/>
  <c r="G501" i="1"/>
  <c r="F501" i="1"/>
  <c r="E501" i="1"/>
  <c r="D501" i="1"/>
  <c r="C501" i="1"/>
  <c r="N501" i="1" s="1"/>
  <c r="M501" i="1" s="1"/>
  <c r="H500" i="1"/>
  <c r="G500" i="1"/>
  <c r="F500" i="1"/>
  <c r="E500" i="1"/>
  <c r="D500" i="1"/>
  <c r="C500" i="1"/>
  <c r="N500" i="1" s="1"/>
  <c r="M500" i="1" s="1"/>
  <c r="H499" i="1"/>
  <c r="G499" i="1"/>
  <c r="F499" i="1"/>
  <c r="E499" i="1"/>
  <c r="D499" i="1"/>
  <c r="C499" i="1"/>
  <c r="N499" i="1" s="1"/>
  <c r="M499" i="1" s="1"/>
  <c r="H498" i="1"/>
  <c r="G498" i="1"/>
  <c r="F498" i="1"/>
  <c r="N498" i="1" s="1"/>
  <c r="M498" i="1" s="1"/>
  <c r="E498" i="1"/>
  <c r="D498" i="1"/>
  <c r="L498" i="1" s="1"/>
  <c r="C498" i="1"/>
  <c r="H497" i="1"/>
  <c r="G497" i="1"/>
  <c r="F497" i="1"/>
  <c r="E497" i="1"/>
  <c r="D497" i="1"/>
  <c r="N497" i="1" s="1"/>
  <c r="M497" i="1" s="1"/>
  <c r="C497" i="1"/>
  <c r="F462" i="1"/>
  <c r="C462" i="1"/>
  <c r="F461" i="1"/>
  <c r="E461" i="1"/>
  <c r="D461" i="1"/>
  <c r="C461" i="1"/>
  <c r="L461" i="1" s="1"/>
  <c r="H460" i="1"/>
  <c r="G460" i="1"/>
  <c r="N460" i="1" s="1"/>
  <c r="M460" i="1" s="1"/>
  <c r="H459" i="1"/>
  <c r="G459" i="1"/>
  <c r="F459" i="1"/>
  <c r="E459" i="1"/>
  <c r="D459" i="1"/>
  <c r="C459" i="1"/>
  <c r="N458" i="1"/>
  <c r="M458" i="1" s="1"/>
  <c r="H458" i="1"/>
  <c r="G458" i="1"/>
  <c r="H457" i="1"/>
  <c r="G457" i="1"/>
  <c r="F457" i="1"/>
  <c r="E457" i="1"/>
  <c r="D457" i="1"/>
  <c r="C457" i="1"/>
  <c r="H456" i="1"/>
  <c r="G456" i="1"/>
  <c r="F456" i="1"/>
  <c r="E456" i="1"/>
  <c r="D456" i="1"/>
  <c r="C456" i="1"/>
  <c r="H455" i="1"/>
  <c r="G455" i="1"/>
  <c r="F455" i="1"/>
  <c r="E455" i="1"/>
  <c r="D455" i="1"/>
  <c r="C455" i="1"/>
  <c r="H454" i="1"/>
  <c r="G454" i="1"/>
  <c r="F454" i="1"/>
  <c r="E454" i="1"/>
  <c r="D454" i="1"/>
  <c r="C454" i="1"/>
  <c r="H453" i="1"/>
  <c r="G453" i="1"/>
  <c r="F453" i="1"/>
  <c r="E453" i="1"/>
  <c r="D453" i="1"/>
  <c r="C453" i="1"/>
  <c r="F417" i="1"/>
  <c r="C417" i="1"/>
  <c r="F416" i="1"/>
  <c r="E416" i="1"/>
  <c r="D416" i="1"/>
  <c r="L416" i="1" s="1"/>
  <c r="C416" i="1"/>
  <c r="H415" i="1"/>
  <c r="G415" i="1"/>
  <c r="H414" i="1"/>
  <c r="G414" i="1"/>
  <c r="F414" i="1"/>
  <c r="E414" i="1"/>
  <c r="D414" i="1"/>
  <c r="C414" i="1"/>
  <c r="H413" i="1"/>
  <c r="G413" i="1"/>
  <c r="H412" i="1"/>
  <c r="G412" i="1"/>
  <c r="F412" i="1"/>
  <c r="E412" i="1"/>
  <c r="D412" i="1"/>
  <c r="C412" i="1"/>
  <c r="H411" i="1"/>
  <c r="G411" i="1"/>
  <c r="F411" i="1"/>
  <c r="E411" i="1"/>
  <c r="D411" i="1"/>
  <c r="C411" i="1"/>
  <c r="H410" i="1"/>
  <c r="G410" i="1"/>
  <c r="F410" i="1"/>
  <c r="E410" i="1"/>
  <c r="D410" i="1"/>
  <c r="C410" i="1"/>
  <c r="H409" i="1"/>
  <c r="G409" i="1"/>
  <c r="F409" i="1"/>
  <c r="E409" i="1"/>
  <c r="D409" i="1"/>
  <c r="C409" i="1"/>
  <c r="H408" i="1"/>
  <c r="G408" i="1"/>
  <c r="F408" i="1"/>
  <c r="E408" i="1"/>
  <c r="D408" i="1"/>
  <c r="C408" i="1"/>
  <c r="F372" i="1"/>
  <c r="C372" i="1"/>
  <c r="F371" i="1"/>
  <c r="E371" i="1"/>
  <c r="D371" i="1"/>
  <c r="C371" i="1"/>
  <c r="I370" i="1"/>
  <c r="H370" i="1"/>
  <c r="G370" i="1"/>
  <c r="I369" i="1"/>
  <c r="H369" i="1"/>
  <c r="G369" i="1"/>
  <c r="F369" i="1"/>
  <c r="E369" i="1"/>
  <c r="D369" i="1"/>
  <c r="C369" i="1"/>
  <c r="I368" i="1"/>
  <c r="H368" i="1"/>
  <c r="G368" i="1"/>
  <c r="I367" i="1"/>
  <c r="H367" i="1"/>
  <c r="G367" i="1"/>
  <c r="F367" i="1"/>
  <c r="E367" i="1"/>
  <c r="D367" i="1"/>
  <c r="C367" i="1"/>
  <c r="I366" i="1"/>
  <c r="H366" i="1"/>
  <c r="G366" i="1"/>
  <c r="F366" i="1"/>
  <c r="E366" i="1"/>
  <c r="D366" i="1"/>
  <c r="C366" i="1"/>
  <c r="I365" i="1"/>
  <c r="H365" i="1"/>
  <c r="G365" i="1"/>
  <c r="F365" i="1"/>
  <c r="E365" i="1"/>
  <c r="N365" i="1" s="1"/>
  <c r="M365" i="1" s="1"/>
  <c r="D365" i="1"/>
  <c r="C365" i="1"/>
  <c r="I364" i="1"/>
  <c r="H364" i="1"/>
  <c r="G364" i="1"/>
  <c r="F364" i="1"/>
  <c r="E364" i="1"/>
  <c r="D364" i="1"/>
  <c r="C364" i="1"/>
  <c r="N364" i="1" s="1"/>
  <c r="M364" i="1" s="1"/>
  <c r="I363" i="1"/>
  <c r="H363" i="1"/>
  <c r="G363" i="1"/>
  <c r="F363" i="1"/>
  <c r="E363" i="1"/>
  <c r="D363" i="1"/>
  <c r="C363" i="1"/>
  <c r="F328" i="1"/>
  <c r="C328" i="1"/>
  <c r="F327" i="1"/>
  <c r="E327" i="1"/>
  <c r="D327" i="1"/>
  <c r="L327" i="1" s="1"/>
  <c r="C327" i="1"/>
  <c r="I326" i="1"/>
  <c r="H326" i="1"/>
  <c r="G326" i="1"/>
  <c r="N326" i="1" s="1"/>
  <c r="M326" i="1" s="1"/>
  <c r="I325" i="1"/>
  <c r="H325" i="1"/>
  <c r="G325" i="1"/>
  <c r="F325" i="1"/>
  <c r="E325" i="1"/>
  <c r="D325" i="1"/>
  <c r="C325" i="1"/>
  <c r="I324" i="1"/>
  <c r="H324" i="1"/>
  <c r="G324" i="1"/>
  <c r="I323" i="1"/>
  <c r="H323" i="1"/>
  <c r="G323" i="1"/>
  <c r="F323" i="1"/>
  <c r="E323" i="1"/>
  <c r="D323" i="1"/>
  <c r="C323" i="1"/>
  <c r="I322" i="1"/>
  <c r="H322" i="1"/>
  <c r="G322" i="1"/>
  <c r="F322" i="1"/>
  <c r="E322" i="1"/>
  <c r="D322" i="1"/>
  <c r="C322" i="1"/>
  <c r="I321" i="1"/>
  <c r="H321" i="1"/>
  <c r="G321" i="1"/>
  <c r="F321" i="1"/>
  <c r="E321" i="1"/>
  <c r="D321" i="1"/>
  <c r="N321" i="1" s="1"/>
  <c r="M321" i="1" s="1"/>
  <c r="C321" i="1"/>
  <c r="I320" i="1"/>
  <c r="H320" i="1"/>
  <c r="G320" i="1"/>
  <c r="F320" i="1"/>
  <c r="E320" i="1"/>
  <c r="D320" i="1"/>
  <c r="C320" i="1"/>
  <c r="I319" i="1"/>
  <c r="H319" i="1"/>
  <c r="G319" i="1"/>
  <c r="F319" i="1"/>
  <c r="E319" i="1"/>
  <c r="D319" i="1"/>
  <c r="C319" i="1"/>
  <c r="K303" i="1"/>
  <c r="F285" i="1"/>
  <c r="C285" i="1"/>
  <c r="F284" i="1"/>
  <c r="E284" i="1"/>
  <c r="D284" i="1"/>
  <c r="L284" i="1" s="1"/>
  <c r="C284" i="1"/>
  <c r="I283" i="1"/>
  <c r="H283" i="1"/>
  <c r="G283" i="1"/>
  <c r="I282" i="1"/>
  <c r="H282" i="1"/>
  <c r="G282" i="1"/>
  <c r="F282" i="1"/>
  <c r="E282" i="1"/>
  <c r="D282" i="1"/>
  <c r="C282" i="1"/>
  <c r="I281" i="1"/>
  <c r="H281" i="1"/>
  <c r="G281" i="1"/>
  <c r="I280" i="1"/>
  <c r="H280" i="1"/>
  <c r="G280" i="1"/>
  <c r="F280" i="1"/>
  <c r="E280" i="1"/>
  <c r="D280" i="1"/>
  <c r="C280" i="1"/>
  <c r="I279" i="1"/>
  <c r="H279" i="1"/>
  <c r="G279" i="1"/>
  <c r="F279" i="1"/>
  <c r="E279" i="1"/>
  <c r="D279" i="1"/>
  <c r="C279" i="1"/>
  <c r="I278" i="1"/>
  <c r="H278" i="1"/>
  <c r="G278" i="1"/>
  <c r="F278" i="1"/>
  <c r="E278" i="1"/>
  <c r="D278" i="1"/>
  <c r="N278" i="1" s="1"/>
  <c r="M278" i="1" s="1"/>
  <c r="C278" i="1"/>
  <c r="I277" i="1"/>
  <c r="H277" i="1"/>
  <c r="G277" i="1"/>
  <c r="F277" i="1"/>
  <c r="E277" i="1"/>
  <c r="N277" i="1" s="1"/>
  <c r="M277" i="1" s="1"/>
  <c r="D277" i="1"/>
  <c r="C277" i="1"/>
  <c r="I276" i="1"/>
  <c r="H276" i="1"/>
  <c r="G276" i="1"/>
  <c r="F276" i="1"/>
  <c r="E276" i="1"/>
  <c r="D276" i="1"/>
  <c r="C276" i="1"/>
  <c r="F241" i="1"/>
  <c r="E241" i="1"/>
  <c r="C241" i="1"/>
  <c r="F240" i="1"/>
  <c r="E240" i="1"/>
  <c r="D240" i="1"/>
  <c r="C240" i="1"/>
  <c r="N240" i="1" s="1"/>
  <c r="M240" i="1" s="1"/>
  <c r="I239" i="1"/>
  <c r="H239" i="1"/>
  <c r="G239" i="1"/>
  <c r="I238" i="1"/>
  <c r="H238" i="1"/>
  <c r="G238" i="1"/>
  <c r="F238" i="1"/>
  <c r="E238" i="1"/>
  <c r="D238" i="1"/>
  <c r="C238" i="1"/>
  <c r="I237" i="1"/>
  <c r="H237" i="1"/>
  <c r="G237" i="1"/>
  <c r="I236" i="1"/>
  <c r="H236" i="1"/>
  <c r="G236" i="1"/>
  <c r="F236" i="1"/>
  <c r="E236" i="1"/>
  <c r="D236" i="1"/>
  <c r="C236" i="1"/>
  <c r="I235" i="1"/>
  <c r="H235" i="1"/>
  <c r="G235" i="1"/>
  <c r="F235" i="1"/>
  <c r="E235" i="1"/>
  <c r="D235" i="1"/>
  <c r="C235" i="1"/>
  <c r="I234" i="1"/>
  <c r="H234" i="1"/>
  <c r="G234" i="1"/>
  <c r="F234" i="1"/>
  <c r="E234" i="1"/>
  <c r="D234" i="1"/>
  <c r="C234" i="1"/>
  <c r="I233" i="1"/>
  <c r="H233" i="1"/>
  <c r="G233" i="1"/>
  <c r="F233" i="1"/>
  <c r="E233" i="1"/>
  <c r="N233" i="1" s="1"/>
  <c r="M233" i="1" s="1"/>
  <c r="D233" i="1"/>
  <c r="C233" i="1"/>
  <c r="I232" i="1"/>
  <c r="H232" i="1"/>
  <c r="G232" i="1"/>
  <c r="F232" i="1"/>
  <c r="E232" i="1"/>
  <c r="D232" i="1"/>
  <c r="C232" i="1"/>
  <c r="F197" i="1"/>
  <c r="E197" i="1"/>
  <c r="C197" i="1"/>
  <c r="F196" i="1"/>
  <c r="E196" i="1"/>
  <c r="D196" i="1"/>
  <c r="C196" i="1"/>
  <c r="K195" i="1"/>
  <c r="I195" i="1"/>
  <c r="H195" i="1"/>
  <c r="G195" i="1"/>
  <c r="L195" i="1" s="1"/>
  <c r="K194" i="1"/>
  <c r="I194" i="1"/>
  <c r="H194" i="1"/>
  <c r="G194" i="1"/>
  <c r="F194" i="1"/>
  <c r="E194" i="1"/>
  <c r="D194" i="1"/>
  <c r="C194" i="1"/>
  <c r="K193" i="1"/>
  <c r="I193" i="1"/>
  <c r="H193" i="1"/>
  <c r="G193" i="1"/>
  <c r="K192" i="1"/>
  <c r="I192" i="1"/>
  <c r="H192" i="1"/>
  <c r="G192" i="1"/>
  <c r="F192" i="1"/>
  <c r="E192" i="1"/>
  <c r="D192" i="1"/>
  <c r="C192" i="1"/>
  <c r="P190" i="1" s="1"/>
  <c r="K191" i="1"/>
  <c r="I191" i="1"/>
  <c r="H191" i="1"/>
  <c r="G191" i="1"/>
  <c r="F191" i="1"/>
  <c r="E191" i="1"/>
  <c r="D191" i="1"/>
  <c r="L191" i="1" s="1"/>
  <c r="C191" i="1"/>
  <c r="K190" i="1"/>
  <c r="I190" i="1"/>
  <c r="H190" i="1"/>
  <c r="G190" i="1"/>
  <c r="F190" i="1"/>
  <c r="E190" i="1"/>
  <c r="D190" i="1"/>
  <c r="C190" i="1"/>
  <c r="K189" i="1"/>
  <c r="I189" i="1"/>
  <c r="H189" i="1"/>
  <c r="G189" i="1"/>
  <c r="F189" i="1"/>
  <c r="E189" i="1"/>
  <c r="D189" i="1"/>
  <c r="C189" i="1"/>
  <c r="K188" i="1"/>
  <c r="I188" i="1"/>
  <c r="F188" i="1"/>
  <c r="E188" i="1"/>
  <c r="D188" i="1"/>
  <c r="L188" i="1" s="1"/>
  <c r="C188" i="1"/>
  <c r="Q192" i="1" s="1"/>
  <c r="F151" i="1"/>
  <c r="E151" i="1"/>
  <c r="D151" i="1"/>
  <c r="C151" i="1"/>
  <c r="F150" i="1"/>
  <c r="E150" i="1"/>
  <c r="D150" i="1"/>
  <c r="C150" i="1"/>
  <c r="K149" i="1"/>
  <c r="I149" i="1"/>
  <c r="H149" i="1"/>
  <c r="L149" i="1" s="1"/>
  <c r="G149" i="1"/>
  <c r="K148" i="1"/>
  <c r="I148" i="1"/>
  <c r="H148" i="1"/>
  <c r="G148" i="1"/>
  <c r="F148" i="1"/>
  <c r="E148" i="1"/>
  <c r="D148" i="1"/>
  <c r="C148" i="1"/>
  <c r="K147" i="1"/>
  <c r="I147" i="1"/>
  <c r="H147" i="1"/>
  <c r="G147" i="1"/>
  <c r="N147" i="1" s="1"/>
  <c r="M147" i="1" s="1"/>
  <c r="K146" i="1"/>
  <c r="I146" i="1"/>
  <c r="H146" i="1"/>
  <c r="G146" i="1"/>
  <c r="F146" i="1"/>
  <c r="E146" i="1"/>
  <c r="D146" i="1"/>
  <c r="C146" i="1"/>
  <c r="P145" i="1" s="1"/>
  <c r="K145" i="1"/>
  <c r="I145" i="1"/>
  <c r="H145" i="1"/>
  <c r="G145" i="1"/>
  <c r="F145" i="1"/>
  <c r="E145" i="1"/>
  <c r="D145" i="1"/>
  <c r="C145" i="1"/>
  <c r="L145" i="1" s="1"/>
  <c r="K144" i="1"/>
  <c r="I144" i="1"/>
  <c r="H144" i="1"/>
  <c r="G144" i="1"/>
  <c r="F144" i="1"/>
  <c r="E144" i="1"/>
  <c r="P144" i="1" s="1"/>
  <c r="D144" i="1"/>
  <c r="C144" i="1"/>
  <c r="K143" i="1"/>
  <c r="I143" i="1"/>
  <c r="H143" i="1"/>
  <c r="G143" i="1"/>
  <c r="F143" i="1"/>
  <c r="E143" i="1"/>
  <c r="D143" i="1"/>
  <c r="C143" i="1"/>
  <c r="K142" i="1"/>
  <c r="I142" i="1"/>
  <c r="H142" i="1"/>
  <c r="G142" i="1"/>
  <c r="F142" i="1"/>
  <c r="E142" i="1"/>
  <c r="D142" i="1"/>
  <c r="C142" i="1"/>
  <c r="L142" i="1" s="1"/>
  <c r="F105" i="1"/>
  <c r="L105" i="1" s="1"/>
  <c r="E105" i="1"/>
  <c r="D106" i="1"/>
  <c r="C105" i="1"/>
  <c r="F104" i="1"/>
  <c r="E104" i="1"/>
  <c r="D104" i="1"/>
  <c r="C104" i="1"/>
  <c r="N104" i="1" s="1"/>
  <c r="M104" i="1" s="1"/>
  <c r="K103" i="1"/>
  <c r="I103" i="1"/>
  <c r="H103" i="1"/>
  <c r="G103" i="1"/>
  <c r="K102" i="1"/>
  <c r="I102" i="1"/>
  <c r="H102" i="1"/>
  <c r="G102" i="1"/>
  <c r="F102" i="1"/>
  <c r="E102" i="1"/>
  <c r="D102" i="1"/>
  <c r="C102" i="1"/>
  <c r="K101" i="1"/>
  <c r="I101" i="1"/>
  <c r="H101" i="1"/>
  <c r="G101" i="1"/>
  <c r="K100" i="1"/>
  <c r="I100" i="1"/>
  <c r="H100" i="1"/>
  <c r="G100" i="1"/>
  <c r="F100" i="1"/>
  <c r="E100" i="1"/>
  <c r="D100" i="1"/>
  <c r="C100" i="1"/>
  <c r="P99" i="1" s="1"/>
  <c r="K99" i="1"/>
  <c r="I99" i="1"/>
  <c r="H99" i="1"/>
  <c r="G99" i="1"/>
  <c r="F99" i="1"/>
  <c r="E99" i="1"/>
  <c r="D99" i="1"/>
  <c r="C99" i="1"/>
  <c r="K98" i="1"/>
  <c r="I98" i="1"/>
  <c r="H98" i="1"/>
  <c r="G98" i="1"/>
  <c r="F98" i="1"/>
  <c r="E98" i="1"/>
  <c r="D98" i="1"/>
  <c r="C98" i="1"/>
  <c r="K97" i="1"/>
  <c r="I97" i="1"/>
  <c r="H97" i="1"/>
  <c r="G97" i="1"/>
  <c r="F97" i="1"/>
  <c r="E97" i="1"/>
  <c r="D97" i="1"/>
  <c r="C97" i="1"/>
  <c r="Q97" i="1" s="1"/>
  <c r="K96" i="1"/>
  <c r="I96" i="1"/>
  <c r="H96" i="1"/>
  <c r="Q103" i="1" s="1"/>
  <c r="G96" i="1"/>
  <c r="F96" i="1"/>
  <c r="E96" i="1"/>
  <c r="D96" i="1"/>
  <c r="C96" i="1"/>
  <c r="F58" i="1"/>
  <c r="E58" i="1"/>
  <c r="D59" i="1"/>
  <c r="C58" i="1"/>
  <c r="F57" i="1"/>
  <c r="E57" i="1"/>
  <c r="D57" i="1"/>
  <c r="C57" i="1"/>
  <c r="K56" i="1"/>
  <c r="I56" i="1"/>
  <c r="H56" i="1"/>
  <c r="G56" i="1"/>
  <c r="K55" i="1"/>
  <c r="I55" i="1"/>
  <c r="H55" i="1"/>
  <c r="G55" i="1"/>
  <c r="F55" i="1"/>
  <c r="E55" i="1"/>
  <c r="D55" i="1"/>
  <c r="C55" i="1"/>
  <c r="K54" i="1"/>
  <c r="I54" i="1"/>
  <c r="H54" i="1"/>
  <c r="G54" i="1"/>
  <c r="K53" i="1"/>
  <c r="I53" i="1"/>
  <c r="H53" i="1"/>
  <c r="G53" i="1"/>
  <c r="F53" i="1"/>
  <c r="E53" i="1"/>
  <c r="D53" i="1"/>
  <c r="C53" i="1"/>
  <c r="K52" i="1"/>
  <c r="I52" i="1"/>
  <c r="H52" i="1"/>
  <c r="G52" i="1"/>
  <c r="F52" i="1"/>
  <c r="E52" i="1"/>
  <c r="D52" i="1"/>
  <c r="C52" i="1"/>
  <c r="K51" i="1"/>
  <c r="I51" i="1"/>
  <c r="H51" i="1"/>
  <c r="G51" i="1"/>
  <c r="F51" i="1"/>
  <c r="E51" i="1"/>
  <c r="D51" i="1"/>
  <c r="C51" i="1"/>
  <c r="K50" i="1"/>
  <c r="I50" i="1"/>
  <c r="H50" i="1"/>
  <c r="G50" i="1"/>
  <c r="F50" i="1"/>
  <c r="E50" i="1"/>
  <c r="D50" i="1"/>
  <c r="C50" i="1"/>
  <c r="K49" i="1"/>
  <c r="I49" i="1"/>
  <c r="H49" i="1"/>
  <c r="G49" i="1"/>
  <c r="F49" i="1"/>
  <c r="E49" i="1"/>
  <c r="D49" i="1"/>
  <c r="C49" i="1"/>
  <c r="D12" i="1"/>
  <c r="D2" i="1"/>
  <c r="E2" i="1"/>
  <c r="F2" i="1"/>
  <c r="G2" i="1"/>
  <c r="H2" i="1"/>
  <c r="I2" i="1"/>
  <c r="K2" i="1"/>
  <c r="D3" i="1"/>
  <c r="E3" i="1"/>
  <c r="F3" i="1"/>
  <c r="G3" i="1"/>
  <c r="H3" i="1"/>
  <c r="I3" i="1"/>
  <c r="K3" i="1"/>
  <c r="D4" i="1"/>
  <c r="E4" i="1"/>
  <c r="F4" i="1"/>
  <c r="G4" i="1"/>
  <c r="H4" i="1"/>
  <c r="I4" i="1"/>
  <c r="K4" i="1"/>
  <c r="D5" i="1"/>
  <c r="E5" i="1"/>
  <c r="F5" i="1"/>
  <c r="G5" i="1"/>
  <c r="H5" i="1"/>
  <c r="I5" i="1"/>
  <c r="K5" i="1"/>
  <c r="D6" i="1"/>
  <c r="E6" i="1"/>
  <c r="F6" i="1"/>
  <c r="G6" i="1"/>
  <c r="H6" i="1"/>
  <c r="I6" i="1"/>
  <c r="K6" i="1"/>
  <c r="G7" i="1"/>
  <c r="H7" i="1"/>
  <c r="I7" i="1"/>
  <c r="K7" i="1"/>
  <c r="D8" i="1"/>
  <c r="E8" i="1"/>
  <c r="F8" i="1"/>
  <c r="G8" i="1"/>
  <c r="H8" i="1"/>
  <c r="I8" i="1"/>
  <c r="K8" i="1"/>
  <c r="G9" i="1"/>
  <c r="H9" i="1"/>
  <c r="I9" i="1"/>
  <c r="K9" i="1"/>
  <c r="D10" i="1"/>
  <c r="E10" i="1"/>
  <c r="F10" i="1"/>
  <c r="E11" i="1"/>
  <c r="F11" i="1"/>
  <c r="C11" i="1"/>
  <c r="C10" i="1"/>
  <c r="C8" i="1"/>
  <c r="C6" i="1"/>
  <c r="C5" i="1"/>
  <c r="C4" i="1"/>
  <c r="C3" i="1"/>
  <c r="C2" i="1"/>
  <c r="U23" i="1"/>
  <c r="U20" i="1"/>
  <c r="L550" i="1" l="1"/>
  <c r="L543" i="1"/>
  <c r="L544" i="1"/>
  <c r="L545" i="1"/>
  <c r="L547" i="1"/>
  <c r="N542" i="1"/>
  <c r="M542" i="1" s="1"/>
  <c r="L546" i="1"/>
  <c r="N550" i="1"/>
  <c r="M550" i="1" s="1"/>
  <c r="L497" i="1"/>
  <c r="L462" i="1"/>
  <c r="N505" i="1"/>
  <c r="M505" i="1" s="1"/>
  <c r="L506" i="1"/>
  <c r="L499" i="1"/>
  <c r="L500" i="1"/>
  <c r="L501" i="1"/>
  <c r="L503" i="1"/>
  <c r="N506" i="1"/>
  <c r="M506" i="1" s="1"/>
  <c r="N51" i="1"/>
  <c r="M51" i="1" s="1"/>
  <c r="N54" i="1"/>
  <c r="M54" i="1" s="1"/>
  <c r="N56" i="1"/>
  <c r="M56" i="1" s="1"/>
  <c r="L96" i="1"/>
  <c r="L98" i="1"/>
  <c r="L99" i="1"/>
  <c r="N100" i="1"/>
  <c r="M100" i="1" s="1"/>
  <c r="N102" i="1"/>
  <c r="M102" i="1" s="1"/>
  <c r="L104" i="1"/>
  <c r="P98" i="1"/>
  <c r="Q102" i="1"/>
  <c r="N148" i="1"/>
  <c r="M148" i="1" s="1"/>
  <c r="Q143" i="1"/>
  <c r="Q146" i="1"/>
  <c r="L194" i="1"/>
  <c r="Q196" i="1"/>
  <c r="Q190" i="1"/>
  <c r="N319" i="1"/>
  <c r="M319" i="1" s="1"/>
  <c r="N367" i="1"/>
  <c r="M367" i="1" s="1"/>
  <c r="N371" i="1"/>
  <c r="M371" i="1" s="1"/>
  <c r="N456" i="1"/>
  <c r="M456" i="1" s="1"/>
  <c r="Q147" i="1"/>
  <c r="P191" i="1"/>
  <c r="Q101" i="1"/>
  <c r="L143" i="1"/>
  <c r="Q151" i="1"/>
  <c r="Q145" i="1"/>
  <c r="Q195" i="1"/>
  <c r="N320" i="1"/>
  <c r="M320" i="1" s="1"/>
  <c r="N323" i="1"/>
  <c r="M323" i="1" s="1"/>
  <c r="N457" i="1"/>
  <c r="M457" i="1" s="1"/>
  <c r="N459" i="1"/>
  <c r="M459" i="1" s="1"/>
  <c r="L189" i="1"/>
  <c r="N194" i="1"/>
  <c r="M194" i="1" s="1"/>
  <c r="Q194" i="1"/>
  <c r="N284" i="1"/>
  <c r="M284" i="1" s="1"/>
  <c r="N322" i="1"/>
  <c r="M322" i="1" s="1"/>
  <c r="N368" i="1"/>
  <c r="M368" i="1" s="1"/>
  <c r="Q191" i="1"/>
  <c r="Q52" i="1"/>
  <c r="L52" i="1"/>
  <c r="L100" i="1"/>
  <c r="L102" i="1"/>
  <c r="N105" i="1"/>
  <c r="M105" i="1" s="1"/>
  <c r="Q100" i="1"/>
  <c r="Q150" i="1"/>
  <c r="Q144" i="1"/>
  <c r="L97" i="1"/>
  <c r="N99" i="1"/>
  <c r="M99" i="1" s="1"/>
  <c r="Q105" i="1"/>
  <c r="Q99" i="1"/>
  <c r="L144" i="1"/>
  <c r="Q149" i="1"/>
  <c r="Q193" i="1"/>
  <c r="L240" i="1"/>
  <c r="N280" i="1"/>
  <c r="M280" i="1" s="1"/>
  <c r="N324" i="1"/>
  <c r="M324" i="1" s="1"/>
  <c r="Q51" i="1"/>
  <c r="L50" i="1"/>
  <c r="N52" i="1"/>
  <c r="M52" i="1" s="1"/>
  <c r="P51" i="1"/>
  <c r="N55" i="1"/>
  <c r="M55" i="1" s="1"/>
  <c r="N57" i="1"/>
  <c r="M57" i="1" s="1"/>
  <c r="L58" i="1"/>
  <c r="N101" i="1"/>
  <c r="M101" i="1" s="1"/>
  <c r="N103" i="1"/>
  <c r="M103" i="1" s="1"/>
  <c r="Q104" i="1"/>
  <c r="Q98" i="1"/>
  <c r="L148" i="1"/>
  <c r="Q148" i="1"/>
  <c r="L190" i="1"/>
  <c r="Q189" i="1"/>
  <c r="N234" i="1"/>
  <c r="M234" i="1" s="1"/>
  <c r="N236" i="1"/>
  <c r="M236" i="1" s="1"/>
  <c r="N239" i="1"/>
  <c r="M239" i="1" s="1"/>
  <c r="N455" i="1"/>
  <c r="M455" i="1" s="1"/>
  <c r="N453" i="1"/>
  <c r="M453" i="1" s="1"/>
  <c r="N461" i="1"/>
  <c r="M461" i="1" s="1"/>
  <c r="N454" i="1"/>
  <c r="M454" i="1" s="1"/>
  <c r="N409" i="1"/>
  <c r="M409" i="1" s="1"/>
  <c r="N413" i="1"/>
  <c r="M413" i="1" s="1"/>
  <c r="N410" i="1"/>
  <c r="M410" i="1" s="1"/>
  <c r="N412" i="1"/>
  <c r="M412" i="1" s="1"/>
  <c r="N408" i="1"/>
  <c r="M408" i="1" s="1"/>
  <c r="N415" i="1"/>
  <c r="M415" i="1" s="1"/>
  <c r="N411" i="1"/>
  <c r="M411" i="1" s="1"/>
  <c r="N416" i="1"/>
  <c r="M416" i="1" s="1"/>
  <c r="N414" i="1"/>
  <c r="M414" i="1" s="1"/>
  <c r="N363" i="1"/>
  <c r="M363" i="1" s="1"/>
  <c r="N366" i="1"/>
  <c r="M366" i="1" s="1"/>
  <c r="N370" i="1"/>
  <c r="M370" i="1" s="1"/>
  <c r="N369" i="1"/>
  <c r="M369" i="1" s="1"/>
  <c r="N327" i="1"/>
  <c r="M327" i="1" s="1"/>
  <c r="N325" i="1"/>
  <c r="M325" i="1" s="1"/>
  <c r="N276" i="1"/>
  <c r="M276" i="1" s="1"/>
  <c r="N279" i="1"/>
  <c r="M279" i="1" s="1"/>
  <c r="L281" i="1"/>
  <c r="N283" i="1"/>
  <c r="M283" i="1" s="1"/>
  <c r="N281" i="1"/>
  <c r="M281" i="1" s="1"/>
  <c r="N282" i="1"/>
  <c r="M282" i="1" s="1"/>
  <c r="N232" i="1"/>
  <c r="M232" i="1" s="1"/>
  <c r="N235" i="1"/>
  <c r="M235" i="1" s="1"/>
  <c r="N237" i="1"/>
  <c r="M237" i="1" s="1"/>
  <c r="N238" i="1"/>
  <c r="M238" i="1" s="1"/>
  <c r="N189" i="1"/>
  <c r="M189" i="1" s="1"/>
  <c r="N190" i="1"/>
  <c r="M190" i="1" s="1"/>
  <c r="L192" i="1"/>
  <c r="N195" i="1"/>
  <c r="M195" i="1" s="1"/>
  <c r="L196" i="1"/>
  <c r="N188" i="1"/>
  <c r="M188" i="1" s="1"/>
  <c r="N191" i="1"/>
  <c r="M191" i="1" s="1"/>
  <c r="N193" i="1"/>
  <c r="M193" i="1" s="1"/>
  <c r="N192" i="1"/>
  <c r="M192" i="1" s="1"/>
  <c r="L193" i="1"/>
  <c r="N196" i="1"/>
  <c r="M196" i="1" s="1"/>
  <c r="N143" i="1"/>
  <c r="M143" i="1" s="1"/>
  <c r="N144" i="1"/>
  <c r="M144" i="1" s="1"/>
  <c r="L146" i="1"/>
  <c r="N149" i="1"/>
  <c r="M149" i="1" s="1"/>
  <c r="L150" i="1"/>
  <c r="N142" i="1"/>
  <c r="M142" i="1" s="1"/>
  <c r="N145" i="1"/>
  <c r="M145" i="1" s="1"/>
  <c r="N146" i="1"/>
  <c r="M146" i="1" s="1"/>
  <c r="L147" i="1"/>
  <c r="N150" i="1"/>
  <c r="M150" i="1" s="1"/>
  <c r="L151" i="1"/>
  <c r="N151" i="1"/>
  <c r="M151" i="1" s="1"/>
  <c r="N98" i="1"/>
  <c r="M98" i="1" s="1"/>
  <c r="N97" i="1"/>
  <c r="M97" i="1" s="1"/>
  <c r="N96" i="1"/>
  <c r="M96" i="1" s="1"/>
  <c r="L101" i="1"/>
  <c r="L103" i="1"/>
  <c r="L55" i="1"/>
  <c r="N50" i="1"/>
  <c r="M50" i="1" s="1"/>
  <c r="N58" i="1"/>
  <c r="M58" i="1" s="1"/>
  <c r="L49" i="1"/>
  <c r="L51" i="1"/>
  <c r="L56" i="1"/>
  <c r="Q55" i="1"/>
  <c r="N53" i="1"/>
  <c r="M53" i="1" s="1"/>
  <c r="P52" i="1"/>
  <c r="Q54" i="1"/>
  <c r="Q57" i="1"/>
  <c r="Q56" i="1"/>
  <c r="L53" i="1"/>
  <c r="N49" i="1"/>
  <c r="M49" i="1" s="1"/>
  <c r="L54" i="1"/>
  <c r="S54" i="1" s="1"/>
  <c r="L57" i="1"/>
  <c r="Q50" i="1"/>
  <c r="Q53" i="1"/>
  <c r="Q58" i="1"/>
  <c r="L11" i="1"/>
  <c r="P5" i="1"/>
  <c r="L8" i="1"/>
  <c r="L5" i="1"/>
  <c r="N11" i="1"/>
  <c r="M11" i="1" s="1"/>
  <c r="Q4" i="1"/>
  <c r="L7" i="1"/>
  <c r="N9" i="1"/>
  <c r="M9" i="1" s="1"/>
  <c r="N6" i="1"/>
  <c r="M6" i="1" s="1"/>
  <c r="L9" i="1"/>
  <c r="L10" i="1"/>
  <c r="L6" i="1"/>
  <c r="L4" i="1"/>
  <c r="L3" i="1"/>
  <c r="Q9" i="1"/>
  <c r="N8" i="1"/>
  <c r="M8" i="1" s="1"/>
  <c r="N5" i="1"/>
  <c r="M5" i="1" s="1"/>
  <c r="N3" i="1"/>
  <c r="M3" i="1" s="1"/>
  <c r="Q8" i="1"/>
  <c r="P4" i="1"/>
  <c r="N10" i="1"/>
  <c r="M10" i="1" s="1"/>
  <c r="N7" i="1"/>
  <c r="M7" i="1" s="1"/>
  <c r="N4" i="1"/>
  <c r="M4" i="1" s="1"/>
  <c r="Q6" i="1"/>
  <c r="L2" i="1"/>
  <c r="Q11" i="1"/>
  <c r="Q5" i="1"/>
  <c r="Q7" i="1"/>
  <c r="N2" i="1"/>
  <c r="M2" i="1" s="1"/>
  <c r="Q10" i="1"/>
  <c r="P175" i="1"/>
  <c r="P172" i="1"/>
  <c r="S9" i="1" l="1"/>
  <c r="S5" i="1"/>
  <c r="S8" i="1"/>
  <c r="S4" i="1"/>
  <c r="S7" i="1"/>
  <c r="S55" i="1"/>
  <c r="S56" i="1"/>
  <c r="S51" i="1"/>
  <c r="S52" i="1"/>
  <c r="N462" i="1"/>
  <c r="M462" i="1" s="1"/>
  <c r="K306" i="1"/>
  <c r="L282" i="1" s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2" i="2"/>
  <c r="C2" i="2"/>
  <c r="L126" i="1"/>
  <c r="L76" i="1"/>
  <c r="L80" i="1"/>
  <c r="N417" i="1" l="1"/>
  <c r="M417" i="1" s="1"/>
  <c r="N372" i="1"/>
  <c r="M372" i="1" s="1"/>
  <c r="L328" i="1"/>
  <c r="L417" i="1"/>
  <c r="L79" i="1"/>
  <c r="N328" i="1" l="1"/>
  <c r="M328" i="1" s="1"/>
  <c r="N285" i="1"/>
  <c r="M285" i="1" s="1"/>
  <c r="L241" i="1"/>
  <c r="L285" i="1"/>
  <c r="N265" i="1"/>
  <c r="K244" i="1"/>
  <c r="K247" i="1"/>
  <c r="L233" i="1" s="1"/>
  <c r="K250" i="1"/>
  <c r="L234" i="1" s="1"/>
  <c r="K253" i="1"/>
  <c r="L235" i="1" s="1"/>
  <c r="K256" i="1"/>
  <c r="K259" i="1"/>
  <c r="L237" i="1" s="1"/>
  <c r="K262" i="1"/>
  <c r="L238" i="1" s="1"/>
  <c r="K265" i="1"/>
  <c r="L239" i="1" s="1"/>
  <c r="Q241" i="1" l="1"/>
  <c r="Q238" i="1"/>
  <c r="Q237" i="1"/>
  <c r="Q236" i="1"/>
  <c r="Q235" i="1"/>
  <c r="Q239" i="1"/>
  <c r="Q240" i="1"/>
  <c r="Q234" i="1"/>
  <c r="Q233" i="1"/>
  <c r="L232" i="1"/>
  <c r="L236" i="1"/>
  <c r="P235" i="1"/>
  <c r="Q197" i="1"/>
  <c r="N241" i="1"/>
  <c r="M241" i="1" s="1"/>
  <c r="R244" i="1"/>
  <c r="R247" i="1"/>
  <c r="R250" i="1"/>
  <c r="R253" i="1"/>
  <c r="R256" i="1"/>
  <c r="R259" i="1"/>
  <c r="R262" i="1"/>
  <c r="R265" i="1"/>
  <c r="N197" i="1" l="1"/>
  <c r="M197" i="1" s="1"/>
  <c r="L197" i="1"/>
  <c r="O227" i="1"/>
  <c r="O224" i="1"/>
  <c r="O221" i="1"/>
  <c r="O218" i="1"/>
  <c r="O215" i="1"/>
  <c r="O212" i="1"/>
  <c r="O209" i="1"/>
  <c r="O206" i="1"/>
  <c r="O203" i="1"/>
  <c r="L221" i="1"/>
  <c r="L218" i="1"/>
  <c r="L215" i="1"/>
  <c r="L212" i="1"/>
  <c r="L209" i="1"/>
  <c r="L206" i="1"/>
  <c r="L203" i="1"/>
  <c r="L200" i="1"/>
  <c r="P88" i="1" l="1"/>
  <c r="P79" i="1"/>
  <c r="L74" i="1"/>
  <c r="L71" i="1"/>
  <c r="L68" i="1"/>
  <c r="L65" i="1"/>
  <c r="L62" i="1"/>
  <c r="L64" i="1"/>
  <c r="L117" i="1"/>
  <c r="L120" i="1"/>
  <c r="L123" i="1"/>
  <c r="L129" i="1"/>
  <c r="L132" i="1"/>
  <c r="L135" i="1"/>
  <c r="P73" i="1"/>
  <c r="P76" i="1"/>
  <c r="P85" i="1"/>
  <c r="L73" i="1"/>
  <c r="P61" i="1"/>
  <c r="P64" i="1"/>
  <c r="P82" i="1"/>
  <c r="L61" i="1"/>
  <c r="P169" i="1"/>
  <c r="P178" i="1"/>
  <c r="P166" i="1"/>
  <c r="P163" i="1"/>
  <c r="P160" i="1"/>
  <c r="P157" i="1"/>
  <c r="P154" i="1"/>
  <c r="R181" i="1"/>
  <c r="Q181" i="1"/>
  <c r="P181" i="1"/>
  <c r="R178" i="1"/>
  <c r="Q178" i="1"/>
  <c r="T175" i="1"/>
  <c r="S175" i="1"/>
  <c r="T172" i="1"/>
  <c r="S172" i="1"/>
  <c r="R172" i="1"/>
  <c r="Q172" i="1"/>
  <c r="T166" i="1"/>
  <c r="S166" i="1"/>
  <c r="R166" i="1"/>
  <c r="Q166" i="1"/>
  <c r="T163" i="1"/>
  <c r="S163" i="1"/>
  <c r="R163" i="1"/>
  <c r="Q163" i="1"/>
  <c r="T160" i="1"/>
  <c r="S160" i="1"/>
  <c r="R160" i="1"/>
  <c r="Q160" i="1"/>
  <c r="T157" i="1"/>
  <c r="S157" i="1"/>
  <c r="R157" i="1"/>
  <c r="Q157" i="1"/>
  <c r="T154" i="1"/>
  <c r="S154" i="1"/>
  <c r="R154" i="1"/>
  <c r="Q154" i="1"/>
  <c r="R41" i="1" l="1"/>
  <c r="Q41" i="1"/>
  <c r="R38" i="1"/>
  <c r="Q38" i="1"/>
  <c r="T35" i="1"/>
  <c r="S35" i="1"/>
  <c r="T32" i="1"/>
  <c r="S32" i="1"/>
  <c r="R32" i="1"/>
  <c r="Q32" i="1"/>
  <c r="T26" i="1"/>
  <c r="S26" i="1"/>
  <c r="R26" i="1"/>
  <c r="Q26" i="1"/>
  <c r="T23" i="1"/>
  <c r="S23" i="1"/>
  <c r="R23" i="1"/>
  <c r="Q23" i="1"/>
  <c r="T20" i="1"/>
  <c r="S20" i="1"/>
  <c r="R20" i="1"/>
  <c r="Q20" i="1"/>
  <c r="T17" i="1"/>
  <c r="S17" i="1"/>
  <c r="R17" i="1"/>
  <c r="Q17" i="1"/>
  <c r="T14" i="1"/>
  <c r="S14" i="1"/>
  <c r="R14" i="1"/>
  <c r="Q14" i="1"/>
  <c r="R88" i="1"/>
  <c r="Q88" i="1"/>
  <c r="R85" i="1"/>
  <c r="Q85" i="1"/>
  <c r="T82" i="1"/>
  <c r="S82" i="1"/>
  <c r="T79" i="1"/>
  <c r="S79" i="1"/>
  <c r="R79" i="1"/>
  <c r="Q79" i="1"/>
  <c r="T73" i="1"/>
  <c r="S73" i="1"/>
  <c r="R73" i="1"/>
  <c r="Q73" i="1"/>
  <c r="T70" i="1"/>
  <c r="S70" i="1"/>
  <c r="R70" i="1"/>
  <c r="Q70" i="1"/>
  <c r="T67" i="1"/>
  <c r="S67" i="1"/>
  <c r="R67" i="1"/>
  <c r="Q67" i="1"/>
  <c r="T64" i="1"/>
  <c r="S64" i="1"/>
  <c r="R64" i="1"/>
  <c r="Q64" i="1"/>
  <c r="T61" i="1"/>
  <c r="S61" i="1"/>
  <c r="R61" i="1"/>
  <c r="Q61" i="1"/>
  <c r="S108" i="1"/>
  <c r="R108" i="1"/>
  <c r="Q108" i="1"/>
  <c r="P135" i="1"/>
  <c r="P132" i="1"/>
  <c r="P129" i="1"/>
  <c r="P126" i="1"/>
  <c r="P123" i="1"/>
  <c r="P120" i="1"/>
  <c r="P117" i="1"/>
  <c r="P114" i="1"/>
  <c r="P111" i="1"/>
  <c r="P108" i="1"/>
  <c r="P70" i="1"/>
  <c r="P67" i="1"/>
  <c r="P41" i="1"/>
  <c r="P38" i="1"/>
  <c r="P35" i="1"/>
  <c r="P32" i="1"/>
  <c r="P29" i="1"/>
  <c r="P26" i="1"/>
  <c r="P23" i="1"/>
  <c r="P20" i="1"/>
  <c r="P17" i="1"/>
  <c r="P14" i="1"/>
  <c r="L32" i="1"/>
  <c r="O181" i="1"/>
  <c r="O178" i="1"/>
  <c r="O175" i="1"/>
  <c r="O172" i="1"/>
  <c r="O169" i="1"/>
  <c r="O166" i="1"/>
  <c r="O163" i="1"/>
  <c r="O160" i="1"/>
  <c r="N181" i="1"/>
  <c r="M181" i="1" s="1"/>
  <c r="L181" i="1"/>
  <c r="N178" i="1"/>
  <c r="M178" i="1" s="1"/>
  <c r="L178" i="1"/>
  <c r="N175" i="1"/>
  <c r="M175" i="1" s="1"/>
  <c r="L175" i="1"/>
  <c r="N172" i="1"/>
  <c r="M172" i="1" s="1"/>
  <c r="L172" i="1"/>
  <c r="N169" i="1"/>
  <c r="M169" i="1" s="1"/>
  <c r="L169" i="1"/>
  <c r="N166" i="1"/>
  <c r="M166" i="1" s="1"/>
  <c r="L166" i="1"/>
  <c r="N163" i="1"/>
  <c r="M163" i="1" s="1"/>
  <c r="L163" i="1"/>
  <c r="N160" i="1"/>
  <c r="M160" i="1" s="1"/>
  <c r="L160" i="1"/>
  <c r="N157" i="1"/>
  <c r="M157" i="1" s="1"/>
  <c r="L157" i="1"/>
  <c r="O157" i="1"/>
  <c r="N154" i="1"/>
  <c r="M154" i="1" s="1"/>
  <c r="L154" i="1"/>
  <c r="O135" i="1"/>
  <c r="O132" i="1"/>
  <c r="O129" i="1"/>
  <c r="O126" i="1"/>
  <c r="O123" i="1"/>
  <c r="O120" i="1"/>
  <c r="O117" i="1"/>
  <c r="O114" i="1"/>
  <c r="O111" i="1"/>
  <c r="N88" i="1"/>
  <c r="M88" i="1" s="1"/>
  <c r="L88" i="1"/>
  <c r="N85" i="1"/>
  <c r="M85" i="1" s="1"/>
  <c r="L85" i="1"/>
  <c r="N82" i="1"/>
  <c r="M82" i="1" s="1"/>
  <c r="L82" i="1"/>
  <c r="N79" i="1"/>
  <c r="M79" i="1" s="1"/>
  <c r="N76" i="1"/>
  <c r="M76" i="1" s="1"/>
  <c r="N73" i="1"/>
  <c r="M73" i="1" s="1"/>
  <c r="N70" i="1"/>
  <c r="M70" i="1" s="1"/>
  <c r="L70" i="1"/>
  <c r="N67" i="1"/>
  <c r="M67" i="1" s="1"/>
  <c r="L67" i="1"/>
  <c r="N64" i="1"/>
  <c r="M64" i="1" s="1"/>
  <c r="N61" i="1"/>
  <c r="M61" i="1" s="1"/>
  <c r="O41" i="1"/>
  <c r="O38" i="1"/>
  <c r="O35" i="1"/>
  <c r="O32" i="1"/>
  <c r="O29" i="1"/>
  <c r="O26" i="1"/>
  <c r="O17" i="1"/>
  <c r="O23" i="1"/>
  <c r="O20" i="1"/>
  <c r="L14" i="1"/>
  <c r="N41" i="1"/>
  <c r="M41" i="1" s="1"/>
  <c r="L41" i="1"/>
  <c r="N38" i="1"/>
  <c r="M38" i="1" s="1"/>
  <c r="L38" i="1"/>
  <c r="N35" i="1"/>
  <c r="M35" i="1" s="1"/>
  <c r="L35" i="1"/>
  <c r="N32" i="1"/>
  <c r="M32" i="1" s="1"/>
  <c r="N29" i="1"/>
  <c r="M29" i="1" s="1"/>
  <c r="L29" i="1"/>
  <c r="N26" i="1"/>
  <c r="M26" i="1" s="1"/>
  <c r="L26" i="1"/>
  <c r="N23" i="1"/>
  <c r="M23" i="1" s="1"/>
  <c r="L23" i="1"/>
  <c r="N20" i="1"/>
  <c r="M20" i="1" s="1"/>
  <c r="L20" i="1"/>
  <c r="N17" i="1"/>
  <c r="M17" i="1" s="1"/>
  <c r="L17" i="1"/>
  <c r="N14" i="1"/>
  <c r="M14" i="1" s="1"/>
  <c r="R135" i="1" l="1"/>
  <c r="Q135" i="1"/>
  <c r="R132" i="1"/>
  <c r="Q132" i="1"/>
  <c r="T129" i="1"/>
  <c r="S129" i="1"/>
  <c r="T126" i="1"/>
  <c r="S126" i="1"/>
  <c r="R126" i="1"/>
  <c r="Q126" i="1"/>
  <c r="T120" i="1"/>
  <c r="S120" i="1"/>
  <c r="R120" i="1"/>
  <c r="Q120" i="1"/>
  <c r="T117" i="1"/>
  <c r="S117" i="1"/>
  <c r="R117" i="1"/>
  <c r="Q117" i="1"/>
  <c r="T114" i="1"/>
  <c r="S114" i="1"/>
  <c r="R114" i="1"/>
  <c r="Q114" i="1"/>
  <c r="T111" i="1"/>
  <c r="S111" i="1"/>
  <c r="R111" i="1"/>
  <c r="Q111" i="1"/>
  <c r="T108" i="1"/>
  <c r="L114" i="1"/>
  <c r="L111" i="1"/>
  <c r="L108" i="1"/>
  <c r="N111" i="1"/>
  <c r="M111" i="1" s="1"/>
  <c r="N135" i="1"/>
  <c r="M135" i="1" s="1"/>
  <c r="N132" i="1"/>
  <c r="M132" i="1" s="1"/>
  <c r="N129" i="1"/>
  <c r="M129" i="1" s="1"/>
  <c r="N126" i="1"/>
  <c r="M126" i="1" s="1"/>
  <c r="N123" i="1"/>
  <c r="M123" i="1" s="1"/>
  <c r="N120" i="1"/>
  <c r="M120" i="1" s="1"/>
  <c r="N117" i="1"/>
  <c r="M117" i="1" s="1"/>
  <c r="N114" i="1"/>
  <c r="M114" i="1" s="1"/>
  <c r="N108" i="1"/>
  <c r="M108" i="1" s="1"/>
  <c r="W177" i="1" l="1"/>
  <c r="V177" i="1"/>
  <c r="U177" i="1"/>
  <c r="W174" i="1"/>
  <c r="V174" i="1"/>
  <c r="U174" i="1"/>
  <c r="W171" i="1"/>
  <c r="V171" i="1"/>
  <c r="U171" i="1"/>
  <c r="W168" i="1"/>
  <c r="V168" i="1"/>
  <c r="U168" i="1"/>
  <c r="W159" i="1"/>
  <c r="W162" i="1"/>
  <c r="W165" i="1"/>
  <c r="W156" i="1"/>
  <c r="V165" i="1"/>
  <c r="U165" i="1"/>
  <c r="V162" i="1"/>
  <c r="U162" i="1"/>
  <c r="V159" i="1"/>
  <c r="U159" i="1"/>
  <c r="U156" i="1"/>
  <c r="V156" i="1"/>
  <c r="N533" i="1"/>
  <c r="M334" i="1" l="1"/>
  <c r="K312" i="1"/>
  <c r="K291" i="1"/>
  <c r="L277" i="1" s="1"/>
  <c r="N489" i="1"/>
  <c r="N477" i="1"/>
  <c r="N574" i="1"/>
  <c r="N577" i="1" l="1"/>
  <c r="N580" i="1"/>
  <c r="N571" i="1"/>
  <c r="N568" i="1"/>
  <c r="N565" i="1"/>
  <c r="N562" i="1"/>
  <c r="N559" i="1"/>
  <c r="N556" i="1"/>
  <c r="N536" i="1"/>
  <c r="N530" i="1"/>
  <c r="N527" i="1"/>
  <c r="N524" i="1"/>
  <c r="N521" i="1"/>
  <c r="N518" i="1"/>
  <c r="N515" i="1"/>
  <c r="N512" i="1"/>
  <c r="N492" i="1"/>
  <c r="N486" i="1"/>
  <c r="N483" i="1"/>
  <c r="N480" i="1"/>
  <c r="N474" i="1"/>
  <c r="N471" i="1"/>
  <c r="N468" i="1"/>
  <c r="N447" i="1"/>
  <c r="N444" i="1"/>
  <c r="N441" i="1"/>
  <c r="N438" i="1"/>
  <c r="N435" i="1"/>
  <c r="N432" i="1"/>
  <c r="N429" i="1"/>
  <c r="N426" i="1"/>
  <c r="N423" i="1"/>
  <c r="N399" i="1"/>
  <c r="N402" i="1"/>
  <c r="N396" i="1"/>
  <c r="N393" i="1"/>
  <c r="N390" i="1"/>
  <c r="N387" i="1"/>
  <c r="N384" i="1"/>
  <c r="N381" i="1"/>
  <c r="N378" i="1"/>
  <c r="N358" i="1"/>
  <c r="N355" i="1"/>
  <c r="N352" i="1"/>
  <c r="N349" i="1"/>
  <c r="N346" i="1"/>
  <c r="N343" i="1"/>
  <c r="N340" i="1"/>
  <c r="N337" i="1"/>
  <c r="N334" i="1"/>
  <c r="N315" i="1"/>
  <c r="N312" i="1"/>
  <c r="N309" i="1"/>
  <c r="N306" i="1"/>
  <c r="N303" i="1"/>
  <c r="N300" i="1"/>
  <c r="N297" i="1"/>
  <c r="N294" i="1"/>
  <c r="L334" i="1"/>
  <c r="M580" i="1"/>
  <c r="L580" i="1" s="1"/>
  <c r="M577" i="1"/>
  <c r="L577" i="1" s="1"/>
  <c r="M574" i="1"/>
  <c r="L574" i="1" s="1"/>
  <c r="M571" i="1"/>
  <c r="L571" i="1" s="1"/>
  <c r="M568" i="1"/>
  <c r="L568" i="1" s="1"/>
  <c r="M565" i="1"/>
  <c r="L565" i="1" s="1"/>
  <c r="M562" i="1"/>
  <c r="L562" i="1" s="1"/>
  <c r="M559" i="1"/>
  <c r="L559" i="1" s="1"/>
  <c r="M556" i="1"/>
  <c r="L556" i="1" s="1"/>
  <c r="M553" i="1"/>
  <c r="L553" i="1" s="1"/>
  <c r="M536" i="1"/>
  <c r="L536" i="1" s="1"/>
  <c r="M533" i="1"/>
  <c r="L533" i="1" s="1"/>
  <c r="M530" i="1"/>
  <c r="L530" i="1" s="1"/>
  <c r="M527" i="1"/>
  <c r="L527" i="1" s="1"/>
  <c r="M524" i="1"/>
  <c r="L524" i="1" s="1"/>
  <c r="M521" i="1"/>
  <c r="L521" i="1" s="1"/>
  <c r="M518" i="1"/>
  <c r="L518" i="1" s="1"/>
  <c r="M515" i="1"/>
  <c r="L515" i="1" s="1"/>
  <c r="M512" i="1"/>
  <c r="L512" i="1" s="1"/>
  <c r="M509" i="1"/>
  <c r="L509" i="1" s="1"/>
  <c r="M492" i="1"/>
  <c r="L492" i="1" s="1"/>
  <c r="M489" i="1"/>
  <c r="L489" i="1" s="1"/>
  <c r="M486" i="1"/>
  <c r="L486" i="1" s="1"/>
  <c r="M483" i="1"/>
  <c r="L483" i="1" s="1"/>
  <c r="M480" i="1"/>
  <c r="L480" i="1" s="1"/>
  <c r="M477" i="1"/>
  <c r="L477" i="1" s="1"/>
  <c r="M474" i="1"/>
  <c r="L474" i="1" s="1"/>
  <c r="M471" i="1"/>
  <c r="L471" i="1" s="1"/>
  <c r="M468" i="1"/>
  <c r="L468" i="1" s="1"/>
  <c r="M465" i="1"/>
  <c r="L465" i="1" s="1"/>
  <c r="M447" i="1"/>
  <c r="L447" i="1" s="1"/>
  <c r="M444" i="1"/>
  <c r="L444" i="1" s="1"/>
  <c r="M441" i="1"/>
  <c r="L441" i="1" s="1"/>
  <c r="M438" i="1"/>
  <c r="L438" i="1" s="1"/>
  <c r="M435" i="1"/>
  <c r="L435" i="1" s="1"/>
  <c r="M432" i="1"/>
  <c r="L432" i="1" s="1"/>
  <c r="M429" i="1"/>
  <c r="L429" i="1" s="1"/>
  <c r="M426" i="1"/>
  <c r="L426" i="1" s="1"/>
  <c r="M423" i="1"/>
  <c r="L423" i="1" s="1"/>
  <c r="M420" i="1"/>
  <c r="L420" i="1" s="1"/>
  <c r="M402" i="1"/>
  <c r="L402" i="1" s="1"/>
  <c r="M399" i="1"/>
  <c r="L399" i="1" s="1"/>
  <c r="M396" i="1"/>
  <c r="L396" i="1" s="1"/>
  <c r="M393" i="1"/>
  <c r="L393" i="1" s="1"/>
  <c r="M390" i="1"/>
  <c r="L390" i="1" s="1"/>
  <c r="M387" i="1"/>
  <c r="L387" i="1" s="1"/>
  <c r="M384" i="1"/>
  <c r="L384" i="1" s="1"/>
  <c r="M381" i="1"/>
  <c r="L381" i="1" s="1"/>
  <c r="M378" i="1"/>
  <c r="L378" i="1" s="1"/>
  <c r="M375" i="1"/>
  <c r="L375" i="1" s="1"/>
  <c r="M358" i="1"/>
  <c r="L358" i="1" s="1"/>
  <c r="M355" i="1"/>
  <c r="L355" i="1" s="1"/>
  <c r="M352" i="1"/>
  <c r="L352" i="1" s="1"/>
  <c r="M349" i="1"/>
  <c r="L349" i="1" s="1"/>
  <c r="M346" i="1"/>
  <c r="L346" i="1" s="1"/>
  <c r="M343" i="1"/>
  <c r="L343" i="1" s="1"/>
  <c r="M340" i="1"/>
  <c r="L340" i="1" s="1"/>
  <c r="M337" i="1"/>
  <c r="L337" i="1" s="1"/>
  <c r="M331" i="1"/>
  <c r="L331" i="1" s="1"/>
  <c r="M315" i="1"/>
  <c r="L315" i="1" s="1"/>
  <c r="M312" i="1"/>
  <c r="L312" i="1" s="1"/>
  <c r="M309" i="1"/>
  <c r="L309" i="1" s="1"/>
  <c r="M306" i="1"/>
  <c r="L306" i="1" s="1"/>
  <c r="M303" i="1"/>
  <c r="L303" i="1" s="1"/>
  <c r="M300" i="1"/>
  <c r="L300" i="1" s="1"/>
  <c r="M297" i="1"/>
  <c r="L297" i="1" s="1"/>
  <c r="M294" i="1"/>
  <c r="L294" i="1" s="1"/>
  <c r="M291" i="1"/>
  <c r="L291" i="1" s="1"/>
  <c r="M288" i="1"/>
  <c r="L288" i="1" s="1"/>
  <c r="M271" i="1"/>
  <c r="L271" i="1" s="1"/>
  <c r="M268" i="1"/>
  <c r="L268" i="1" s="1"/>
  <c r="M265" i="1"/>
  <c r="L265" i="1" s="1"/>
  <c r="M262" i="1"/>
  <c r="L262" i="1" s="1"/>
  <c r="M259" i="1"/>
  <c r="L259" i="1" s="1"/>
  <c r="M256" i="1"/>
  <c r="L256" i="1" s="1"/>
  <c r="M253" i="1"/>
  <c r="L253" i="1" s="1"/>
  <c r="M250" i="1"/>
  <c r="L250" i="1" s="1"/>
  <c r="M247" i="1"/>
  <c r="L247" i="1" s="1"/>
  <c r="M244" i="1"/>
  <c r="L244" i="1" s="1"/>
  <c r="K358" i="1"/>
  <c r="K355" i="1"/>
  <c r="K315" i="1"/>
  <c r="K271" i="1"/>
  <c r="K268" i="1"/>
  <c r="N227" i="1"/>
  <c r="M227" i="1" s="1"/>
  <c r="N224" i="1"/>
  <c r="M224" i="1" s="1"/>
  <c r="N221" i="1"/>
  <c r="M221" i="1" s="1"/>
  <c r="N218" i="1"/>
  <c r="M218" i="1" s="1"/>
  <c r="N215" i="1"/>
  <c r="M215" i="1" s="1"/>
  <c r="N212" i="1"/>
  <c r="M212" i="1" s="1"/>
  <c r="N209" i="1"/>
  <c r="M209" i="1" s="1"/>
  <c r="N206" i="1"/>
  <c r="M206" i="1" s="1"/>
  <c r="N203" i="1"/>
  <c r="M203" i="1" s="1"/>
  <c r="N200" i="1"/>
  <c r="M200" i="1" s="1"/>
  <c r="L227" i="1"/>
  <c r="L224" i="1"/>
  <c r="K402" i="1"/>
  <c r="K399" i="1"/>
  <c r="K447" i="1"/>
  <c r="K444" i="1"/>
  <c r="K489" i="1"/>
  <c r="K492" i="1"/>
  <c r="K536" i="1"/>
  <c r="K533" i="1"/>
  <c r="K580" i="1"/>
  <c r="K577" i="1"/>
  <c r="N291" i="1"/>
  <c r="N262" i="1"/>
  <c r="N259" i="1"/>
  <c r="N256" i="1"/>
  <c r="N253" i="1"/>
  <c r="N250" i="1"/>
  <c r="N247" i="1"/>
  <c r="K574" i="1"/>
  <c r="K571" i="1"/>
  <c r="K568" i="1"/>
  <c r="K565" i="1"/>
  <c r="K562" i="1"/>
  <c r="K559" i="1"/>
  <c r="K556" i="1"/>
  <c r="K553" i="1"/>
  <c r="K441" i="1"/>
  <c r="L415" i="1" s="1"/>
  <c r="K438" i="1"/>
  <c r="L414" i="1" s="1"/>
  <c r="K435" i="1"/>
  <c r="L413" i="1" s="1"/>
  <c r="K432" i="1"/>
  <c r="K429" i="1"/>
  <c r="L411" i="1" s="1"/>
  <c r="K426" i="1"/>
  <c r="L410" i="1" s="1"/>
  <c r="K423" i="1"/>
  <c r="L409" i="1" s="1"/>
  <c r="K420" i="1"/>
  <c r="K530" i="1"/>
  <c r="K527" i="1"/>
  <c r="K524" i="1"/>
  <c r="K521" i="1"/>
  <c r="K518" i="1"/>
  <c r="K515" i="1"/>
  <c r="K512" i="1"/>
  <c r="K486" i="1"/>
  <c r="L460" i="1" s="1"/>
  <c r="K483" i="1"/>
  <c r="L459" i="1" s="1"/>
  <c r="K480" i="1"/>
  <c r="L458" i="1" s="1"/>
  <c r="K477" i="1"/>
  <c r="L457" i="1" s="1"/>
  <c r="K474" i="1"/>
  <c r="L456" i="1" s="1"/>
  <c r="K471" i="1"/>
  <c r="L455" i="1" s="1"/>
  <c r="K468" i="1"/>
  <c r="L454" i="1" s="1"/>
  <c r="K465" i="1"/>
  <c r="L453" i="1" s="1"/>
  <c r="K393" i="1"/>
  <c r="K396" i="1"/>
  <c r="K390" i="1"/>
  <c r="K387" i="1"/>
  <c r="K384" i="1"/>
  <c r="K381" i="1"/>
  <c r="K378" i="1"/>
  <c r="K331" i="1"/>
  <c r="O396" i="1"/>
  <c r="O393" i="1"/>
  <c r="O390" i="1"/>
  <c r="O387" i="1"/>
  <c r="O384" i="1"/>
  <c r="O381" i="1"/>
  <c r="O378" i="1"/>
  <c r="P375" i="1"/>
  <c r="P378" i="1"/>
  <c r="K352" i="1"/>
  <c r="L326" i="1" s="1"/>
  <c r="K349" i="1"/>
  <c r="L325" i="1" s="1"/>
  <c r="K346" i="1"/>
  <c r="L324" i="1" s="1"/>
  <c r="K343" i="1"/>
  <c r="K340" i="1"/>
  <c r="L322" i="1" s="1"/>
  <c r="K337" i="1"/>
  <c r="L321" i="1" s="1"/>
  <c r="K334" i="1"/>
  <c r="L320" i="1" s="1"/>
  <c r="K309" i="1"/>
  <c r="L283" i="1" s="1"/>
  <c r="K300" i="1"/>
  <c r="K297" i="1"/>
  <c r="L279" i="1" s="1"/>
  <c r="K294" i="1"/>
  <c r="L278" i="1" s="1"/>
  <c r="K288" i="1"/>
  <c r="AA221" i="1"/>
  <c r="AA218" i="1"/>
  <c r="AA215" i="1"/>
  <c r="AA212" i="1"/>
  <c r="AA209" i="1"/>
  <c r="AA206" i="1"/>
  <c r="AA203" i="1"/>
  <c r="AA200" i="1"/>
  <c r="AE221" i="1"/>
  <c r="AD221" i="1" s="1"/>
  <c r="AC221" i="1"/>
  <c r="AB221" i="1"/>
  <c r="AE218" i="1"/>
  <c r="AD218" i="1" s="1"/>
  <c r="AC218" i="1"/>
  <c r="AB218" i="1"/>
  <c r="AE215" i="1"/>
  <c r="AD215" i="1" s="1"/>
  <c r="AC215" i="1"/>
  <c r="AB215" i="1"/>
  <c r="AE212" i="1"/>
  <c r="AD212" i="1" s="1"/>
  <c r="AC212" i="1"/>
  <c r="AB212" i="1"/>
  <c r="AE209" i="1"/>
  <c r="AD209" i="1" s="1"/>
  <c r="AC209" i="1"/>
  <c r="AB209" i="1"/>
  <c r="AE206" i="1"/>
  <c r="AD206" i="1" s="1"/>
  <c r="AC206" i="1"/>
  <c r="AB206" i="1"/>
  <c r="AE203" i="1"/>
  <c r="AD203" i="1" s="1"/>
  <c r="AC203" i="1"/>
  <c r="AB203" i="1"/>
  <c r="AE200" i="1"/>
  <c r="AD200" i="1" s="1"/>
  <c r="AC200" i="1"/>
  <c r="R574" i="1"/>
  <c r="Q574" i="1" s="1"/>
  <c r="P574" i="1"/>
  <c r="O574" i="1"/>
  <c r="R571" i="1"/>
  <c r="Q571" i="1" s="1"/>
  <c r="P571" i="1"/>
  <c r="O571" i="1"/>
  <c r="R568" i="1"/>
  <c r="Q568" i="1" s="1"/>
  <c r="P568" i="1"/>
  <c r="O568" i="1"/>
  <c r="R565" i="1"/>
  <c r="Q565" i="1" s="1"/>
  <c r="P565" i="1"/>
  <c r="O565" i="1"/>
  <c r="R562" i="1"/>
  <c r="Q562" i="1" s="1"/>
  <c r="P562" i="1"/>
  <c r="O562" i="1"/>
  <c r="R559" i="1"/>
  <c r="Q559" i="1" s="1"/>
  <c r="P559" i="1"/>
  <c r="O559" i="1"/>
  <c r="O556" i="1"/>
  <c r="R556" i="1"/>
  <c r="Q556" i="1" s="1"/>
  <c r="P556" i="1"/>
  <c r="R553" i="1"/>
  <c r="Q553" i="1" s="1"/>
  <c r="P553" i="1"/>
  <c r="R530" i="1"/>
  <c r="Q530" i="1" s="1"/>
  <c r="P530" i="1"/>
  <c r="O530" i="1"/>
  <c r="R527" i="1"/>
  <c r="Q527" i="1" s="1"/>
  <c r="P527" i="1"/>
  <c r="O527" i="1"/>
  <c r="R524" i="1"/>
  <c r="Q524" i="1" s="1"/>
  <c r="P524" i="1"/>
  <c r="O524" i="1"/>
  <c r="R521" i="1"/>
  <c r="Q521" i="1" s="1"/>
  <c r="P521" i="1"/>
  <c r="O521" i="1"/>
  <c r="R518" i="1"/>
  <c r="Q518" i="1" s="1"/>
  <c r="P518" i="1"/>
  <c r="O518" i="1"/>
  <c r="R515" i="1"/>
  <c r="Q515" i="1" s="1"/>
  <c r="P515" i="1"/>
  <c r="O515" i="1"/>
  <c r="O512" i="1"/>
  <c r="R512" i="1"/>
  <c r="Q512" i="1" s="1"/>
  <c r="P512" i="1"/>
  <c r="R509" i="1"/>
  <c r="Q509" i="1" s="1"/>
  <c r="P509" i="1"/>
  <c r="R486" i="1"/>
  <c r="Q486" i="1" s="1"/>
  <c r="P486" i="1"/>
  <c r="O486" i="1"/>
  <c r="R483" i="1"/>
  <c r="Q483" i="1" s="1"/>
  <c r="P483" i="1"/>
  <c r="O483" i="1"/>
  <c r="R480" i="1"/>
  <c r="Q480" i="1" s="1"/>
  <c r="P480" i="1"/>
  <c r="O480" i="1"/>
  <c r="R477" i="1"/>
  <c r="Q477" i="1" s="1"/>
  <c r="P477" i="1"/>
  <c r="O477" i="1"/>
  <c r="R474" i="1"/>
  <c r="Q474" i="1" s="1"/>
  <c r="P474" i="1"/>
  <c r="O474" i="1"/>
  <c r="R471" i="1"/>
  <c r="Q471" i="1" s="1"/>
  <c r="P471" i="1"/>
  <c r="O471" i="1"/>
  <c r="O468" i="1"/>
  <c r="R468" i="1"/>
  <c r="Q468" i="1" s="1"/>
  <c r="P468" i="1"/>
  <c r="R465" i="1"/>
  <c r="Q465" i="1" s="1"/>
  <c r="P465" i="1"/>
  <c r="O441" i="1"/>
  <c r="R441" i="1"/>
  <c r="Q441" i="1" s="1"/>
  <c r="P441" i="1"/>
  <c r="R438" i="1"/>
  <c r="Q438" i="1" s="1"/>
  <c r="P438" i="1"/>
  <c r="O438" i="1"/>
  <c r="R435" i="1"/>
  <c r="Q435" i="1" s="1"/>
  <c r="P435" i="1"/>
  <c r="O435" i="1"/>
  <c r="R432" i="1"/>
  <c r="Q432" i="1" s="1"/>
  <c r="P432" i="1"/>
  <c r="O432" i="1"/>
  <c r="R429" i="1"/>
  <c r="Q429" i="1" s="1"/>
  <c r="P429" i="1"/>
  <c r="O429" i="1"/>
  <c r="R426" i="1"/>
  <c r="Q426" i="1" s="1"/>
  <c r="P426" i="1"/>
  <c r="O426" i="1"/>
  <c r="O423" i="1"/>
  <c r="R423" i="1"/>
  <c r="Q423" i="1" s="1"/>
  <c r="P423" i="1"/>
  <c r="R420" i="1"/>
  <c r="Q420" i="1" s="1"/>
  <c r="P420" i="1"/>
  <c r="R396" i="1"/>
  <c r="Q396" i="1" s="1"/>
  <c r="P396" i="1"/>
  <c r="R393" i="1"/>
  <c r="Q393" i="1" s="1"/>
  <c r="P393" i="1"/>
  <c r="R390" i="1"/>
  <c r="Q390" i="1" s="1"/>
  <c r="P390" i="1"/>
  <c r="R387" i="1"/>
  <c r="Q387" i="1" s="1"/>
  <c r="P387" i="1"/>
  <c r="R384" i="1"/>
  <c r="Q384" i="1" s="1"/>
  <c r="P384" i="1"/>
  <c r="R381" i="1"/>
  <c r="Q381" i="1" s="1"/>
  <c r="P381" i="1"/>
  <c r="R378" i="1"/>
  <c r="Q378" i="1" s="1"/>
  <c r="R375" i="1"/>
  <c r="Q375" i="1" s="1"/>
  <c r="O346" i="1"/>
  <c r="R352" i="1"/>
  <c r="Q352" i="1" s="1"/>
  <c r="P352" i="1"/>
  <c r="O352" i="1"/>
  <c r="R349" i="1"/>
  <c r="Q349" i="1" s="1"/>
  <c r="P349" i="1"/>
  <c r="O349" i="1"/>
  <c r="R346" i="1"/>
  <c r="Q346" i="1" s="1"/>
  <c r="P346" i="1"/>
  <c r="R343" i="1"/>
  <c r="Q343" i="1" s="1"/>
  <c r="P343" i="1"/>
  <c r="O343" i="1"/>
  <c r="R340" i="1"/>
  <c r="Q340" i="1" s="1"/>
  <c r="P340" i="1"/>
  <c r="O340" i="1"/>
  <c r="R337" i="1"/>
  <c r="Q337" i="1" s="1"/>
  <c r="P337" i="1"/>
  <c r="O337" i="1"/>
  <c r="O334" i="1"/>
  <c r="R334" i="1"/>
  <c r="Q334" i="1" s="1"/>
  <c r="P334" i="1"/>
  <c r="R331" i="1"/>
  <c r="Q331" i="1" s="1"/>
  <c r="P331" i="1"/>
  <c r="R309" i="1"/>
  <c r="Q309" i="1" s="1"/>
  <c r="P309" i="1"/>
  <c r="O309" i="1"/>
  <c r="R306" i="1"/>
  <c r="Q306" i="1" s="1"/>
  <c r="P306" i="1"/>
  <c r="O306" i="1"/>
  <c r="R303" i="1"/>
  <c r="Q303" i="1" s="1"/>
  <c r="P303" i="1"/>
  <c r="O303" i="1"/>
  <c r="O300" i="1"/>
  <c r="R300" i="1"/>
  <c r="Q300" i="1" s="1"/>
  <c r="P300" i="1"/>
  <c r="R297" i="1"/>
  <c r="Q297" i="1" s="1"/>
  <c r="P297" i="1"/>
  <c r="O297" i="1"/>
  <c r="R294" i="1"/>
  <c r="Q294" i="1" s="1"/>
  <c r="P294" i="1"/>
  <c r="O294" i="1"/>
  <c r="O291" i="1"/>
  <c r="P291" i="1"/>
  <c r="P288" i="1"/>
  <c r="R291" i="1"/>
  <c r="Q291" i="1" s="1"/>
  <c r="R288" i="1"/>
  <c r="Q288" i="1" s="1"/>
  <c r="O265" i="1"/>
  <c r="Q265" i="1"/>
  <c r="P265" i="1"/>
  <c r="Q262" i="1"/>
  <c r="P262" i="1"/>
  <c r="O262" i="1"/>
  <c r="Q259" i="1"/>
  <c r="P259" i="1"/>
  <c r="O259" i="1"/>
  <c r="Q256" i="1"/>
  <c r="P256" i="1"/>
  <c r="O256" i="1"/>
  <c r="O250" i="1"/>
  <c r="Q253" i="1"/>
  <c r="P253" i="1"/>
  <c r="O253" i="1"/>
  <c r="Q250" i="1"/>
  <c r="P250" i="1"/>
  <c r="O247" i="1"/>
  <c r="Q247" i="1"/>
  <c r="P247" i="1"/>
  <c r="Q244" i="1"/>
  <c r="P244" i="1"/>
  <c r="P221" i="1"/>
  <c r="P212" i="1"/>
  <c r="P215" i="1"/>
  <c r="P218" i="1"/>
  <c r="P209" i="1"/>
  <c r="P206" i="1"/>
  <c r="P203" i="1"/>
  <c r="S221" i="1"/>
  <c r="R221" i="1" s="1"/>
  <c r="Q221" i="1"/>
  <c r="S218" i="1"/>
  <c r="R218" i="1" s="1"/>
  <c r="Q218" i="1"/>
  <c r="S215" i="1"/>
  <c r="R215" i="1" s="1"/>
  <c r="Q215" i="1"/>
  <c r="S212" i="1"/>
  <c r="R212" i="1" s="1"/>
  <c r="Q212" i="1"/>
  <c r="S209" i="1"/>
  <c r="R209" i="1" s="1"/>
  <c r="Q209" i="1"/>
  <c r="S206" i="1"/>
  <c r="R206" i="1" s="1"/>
  <c r="Q206" i="1"/>
  <c r="S203" i="1"/>
  <c r="R203" i="1" s="1"/>
  <c r="Q203" i="1"/>
  <c r="S200" i="1"/>
  <c r="R200" i="1" s="1"/>
  <c r="Q200" i="1"/>
  <c r="Q542" i="1" l="1"/>
  <c r="Q547" i="1"/>
  <c r="Q544" i="1"/>
  <c r="Q543" i="1"/>
  <c r="Q549" i="1"/>
  <c r="Q501" i="1"/>
  <c r="Q506" i="1"/>
  <c r="Q548" i="1"/>
  <c r="Q546" i="1"/>
  <c r="Q505" i="1"/>
  <c r="Q503" i="1"/>
  <c r="Q502" i="1"/>
  <c r="Q499" i="1"/>
  <c r="Q500" i="1"/>
  <c r="Q504" i="1"/>
  <c r="P322" i="1"/>
  <c r="L323" i="1"/>
  <c r="P321" i="1"/>
  <c r="P366" i="1"/>
  <c r="P411" i="1"/>
  <c r="P456" i="1"/>
  <c r="P455" i="1"/>
  <c r="L412" i="1"/>
  <c r="P410" i="1"/>
  <c r="P279" i="1"/>
  <c r="L280" i="1"/>
  <c r="P278" i="1"/>
  <c r="Q367" i="1"/>
  <c r="Q368" i="1"/>
  <c r="Q370" i="1"/>
  <c r="Q366" i="1"/>
  <c r="Q371" i="1"/>
  <c r="Q364" i="1"/>
  <c r="Q365" i="1"/>
  <c r="Q369" i="1"/>
  <c r="Q372" i="1"/>
  <c r="Q277" i="1"/>
  <c r="Q278" i="1"/>
  <c r="L276" i="1"/>
  <c r="Q282" i="1"/>
  <c r="Q280" i="1"/>
  <c r="Q279" i="1"/>
  <c r="Q284" i="1"/>
  <c r="Q283" i="1"/>
  <c r="Q285" i="1"/>
  <c r="Q326" i="1"/>
  <c r="Q325" i="1"/>
  <c r="Q322" i="1"/>
  <c r="Q323" i="1"/>
  <c r="Q321" i="1"/>
  <c r="Q320" i="1"/>
  <c r="L319" i="1"/>
  <c r="Q327" i="1"/>
  <c r="Q324" i="1"/>
  <c r="Q328" i="1"/>
  <c r="Q414" i="1"/>
  <c r="Q459" i="1"/>
  <c r="Q455" i="1"/>
  <c r="Q413" i="1"/>
  <c r="Q457" i="1"/>
  <c r="Q454" i="1"/>
  <c r="Q462" i="1"/>
  <c r="Q456" i="1"/>
  <c r="Q410" i="1"/>
  <c r="L408" i="1"/>
  <c r="Q411" i="1"/>
  <c r="Q409" i="1"/>
  <c r="Q460" i="1"/>
  <c r="Q461" i="1"/>
  <c r="Q415" i="1"/>
  <c r="Q416" i="1"/>
  <c r="Q458" i="1"/>
  <c r="Q412" i="1"/>
  <c r="Q417" i="1"/>
</calcChain>
</file>

<file path=xl/sharedStrings.xml><?xml version="1.0" encoding="utf-8"?>
<sst xmlns="http://schemas.openxmlformats.org/spreadsheetml/2006/main" count="694" uniqueCount="81">
  <si>
    <t>M7 (Vehicle)</t>
  </si>
  <si>
    <t>M8 (Vehicle)</t>
  </si>
  <si>
    <t>M9 (Vehicle)</t>
  </si>
  <si>
    <t>Control</t>
  </si>
  <si>
    <t>2 mM xylitol + 0.1mM AOA</t>
  </si>
  <si>
    <t>10 µM AZD1656</t>
  </si>
  <si>
    <t>10 µM PF-04991532</t>
  </si>
  <si>
    <t xml:space="preserve">25mM glucose </t>
  </si>
  <si>
    <t>25mM glucose + 10 µM PF</t>
  </si>
  <si>
    <t>25mM glucose + 0.4 µM S4048</t>
  </si>
  <si>
    <t>25mM glucose + 0.4 µM S4048 + 10 µM PF</t>
  </si>
  <si>
    <t>GCK</t>
  </si>
  <si>
    <t>G6PC</t>
  </si>
  <si>
    <t>AVERAGE</t>
  </si>
  <si>
    <t>STDEV</t>
  </si>
  <si>
    <t>SEM</t>
  </si>
  <si>
    <t>TTEST</t>
  </si>
  <si>
    <t>FGF21</t>
  </si>
  <si>
    <t>TXNIP</t>
  </si>
  <si>
    <t>CHREBP-BETA</t>
  </si>
  <si>
    <t>GAPDH</t>
  </si>
  <si>
    <t>GPD2</t>
  </si>
  <si>
    <t>PKLR</t>
  </si>
  <si>
    <t>M9(Vehicle)</t>
  </si>
  <si>
    <t>GCKR-P3</t>
  </si>
  <si>
    <t>N=7</t>
  </si>
  <si>
    <t>M2</t>
  </si>
  <si>
    <t>M3</t>
  </si>
  <si>
    <t>M4</t>
  </si>
  <si>
    <t>M5</t>
  </si>
  <si>
    <t>N=3</t>
  </si>
  <si>
    <t>AOA</t>
  </si>
  <si>
    <t>Xyl</t>
  </si>
  <si>
    <t>ATP</t>
  </si>
  <si>
    <t>WK-4,3</t>
  </si>
  <si>
    <t>WK-4,4</t>
  </si>
  <si>
    <t>WK8,3</t>
  </si>
  <si>
    <t>WK8,4</t>
  </si>
  <si>
    <t>G3P FIRST</t>
  </si>
  <si>
    <t>HEP11</t>
  </si>
  <si>
    <t>HEP12</t>
  </si>
  <si>
    <t>HEP13</t>
  </si>
  <si>
    <t>HEP14</t>
  </si>
  <si>
    <t>G6P</t>
  </si>
  <si>
    <t>G3P LATE READ</t>
  </si>
  <si>
    <t>HEP16</t>
  </si>
  <si>
    <t>HEP17</t>
  </si>
  <si>
    <t>HEP18</t>
  </si>
  <si>
    <t>HEP19</t>
  </si>
  <si>
    <t>TTEST&gt;25G</t>
  </si>
  <si>
    <t>TTEST&gt;5G</t>
  </si>
  <si>
    <t xml:space="preserve"> </t>
  </si>
  <si>
    <t>G3P</t>
  </si>
  <si>
    <t>Chrebb</t>
  </si>
  <si>
    <t>Gapdh</t>
  </si>
  <si>
    <t>Txnip</t>
  </si>
  <si>
    <t>Gpds</t>
  </si>
  <si>
    <t>Pklr</t>
  </si>
  <si>
    <t>Gckr</t>
  </si>
  <si>
    <t>XYL+AOA</t>
  </si>
  <si>
    <t>AZD1656</t>
  </si>
  <si>
    <t>PF04991532</t>
  </si>
  <si>
    <t>25G</t>
  </si>
  <si>
    <t>25G-PF</t>
  </si>
  <si>
    <t>25GS</t>
  </si>
  <si>
    <t>25GSPF</t>
  </si>
  <si>
    <t>TT2,1&gt;25G</t>
  </si>
  <si>
    <t>TT2,15G</t>
  </si>
  <si>
    <t>chrebp-beta</t>
  </si>
  <si>
    <t>GCKR</t>
  </si>
  <si>
    <t>XYLITOL</t>
  </si>
  <si>
    <t>M7</t>
  </si>
  <si>
    <t>M8</t>
  </si>
  <si>
    <t>M9</t>
  </si>
  <si>
    <t>M10</t>
  </si>
  <si>
    <t>HEP 17</t>
  </si>
  <si>
    <t>HEP 18</t>
  </si>
  <si>
    <t>HEP 19</t>
  </si>
  <si>
    <t>HEP-16</t>
  </si>
  <si>
    <t>XYL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</si>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</sst>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"/>
    <numFmt numFmtId="167" formatCode="_-* #,##0.000_-;\-* #,##0.0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rgb="FFFF0000"/>
      <name val="Calibri"/>
      <family val="2"/>
    </font>
    <font>
      <b/>
      <sz val="11"/>
      <color theme="4"/>
      <name val="Calibri"/>
      <family val="2"/>
    </font>
    <font>
      <sz val="11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70C0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2" tint="-0.249977111117893"/>
      <name val="Calibri"/>
      <family val="2"/>
    </font>
    <font>
      <sz val="11"/>
      <color rgb="FF9C65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4"/>
      <color rgb="FFFF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2EF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3" fillId="22" borderId="0" applyNumberFormat="0" applyBorder="0" applyAlignment="0" applyProtection="0"/>
    <xf numFmtId="0" fontId="15" fillId="24" borderId="0" applyNumberFormat="0" applyBorder="0" applyAlignment="0" applyProtection="0"/>
  </cellStyleXfs>
  <cellXfs count="597">
    <xf numFmtId="0" fontId="0" fillId="0" borderId="0" xfId="0"/>
    <xf numFmtId="43" fontId="0" fillId="0" borderId="0" xfId="1" applyFont="1"/>
    <xf numFmtId="0" fontId="5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 vertical="center"/>
    </xf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2" fontId="6" fillId="11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0" fontId="0" fillId="0" borderId="0" xfId="0"/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2" fontId="6" fillId="11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1" fontId="2" fillId="2" borderId="6" xfId="2" applyNumberFormat="1" applyBorder="1" applyAlignment="1" applyProtection="1">
      <alignment horizontal="center" vertical="center"/>
    </xf>
    <xf numFmtId="164" fontId="0" fillId="0" borderId="0" xfId="1" applyNumberFormat="1" applyFont="1"/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1" fontId="3" fillId="0" borderId="0" xfId="0" applyNumberFormat="1" applyFont="1"/>
    <xf numFmtId="0" fontId="8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/>
    <xf numFmtId="0" fontId="0" fillId="0" borderId="0" xfId="0"/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0" fontId="0" fillId="0" borderId="0" xfId="0"/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2" fontId="6" fillId="11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0" fontId="0" fillId="0" borderId="0" xfId="0"/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0" fontId="0" fillId="0" borderId="0" xfId="0"/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0" fontId="0" fillId="0" borderId="0" xfId="0"/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1" fontId="4" fillId="17" borderId="4" xfId="0" applyNumberFormat="1" applyFont="1" applyFill="1" applyBorder="1" applyAlignment="1">
      <alignment horizontal="center" vertical="center"/>
    </xf>
    <xf numFmtId="1" fontId="4" fillId="17" borderId="6" xfId="0" applyNumberFormat="1" applyFont="1" applyFill="1" applyBorder="1" applyAlignment="1">
      <alignment horizontal="center" vertical="center"/>
    </xf>
    <xf numFmtId="1" fontId="4" fillId="19" borderId="6" xfId="0" applyNumberFormat="1" applyFont="1" applyFill="1" applyBorder="1" applyAlignment="1">
      <alignment horizontal="center" vertical="center"/>
    </xf>
    <xf numFmtId="1" fontId="4" fillId="18" borderId="6" xfId="0" applyNumberFormat="1" applyFont="1" applyFill="1" applyBorder="1" applyAlignment="1">
      <alignment horizontal="center" vertical="center"/>
    </xf>
    <xf numFmtId="1" fontId="4" fillId="16" borderId="6" xfId="0" applyNumberFormat="1" applyFont="1" applyFill="1" applyBorder="1" applyAlignment="1">
      <alignment horizontal="center" vertical="center"/>
    </xf>
    <xf numFmtId="1" fontId="4" fillId="15" borderId="6" xfId="0" applyNumberFormat="1" applyFont="1" applyFill="1" applyBorder="1" applyAlignment="1">
      <alignment horizontal="center" vertical="center"/>
    </xf>
    <xf numFmtId="1" fontId="4" fillId="13" borderId="6" xfId="0" applyNumberFormat="1" applyFont="1" applyFill="1" applyBorder="1" applyAlignment="1">
      <alignment horizontal="center" vertical="center"/>
    </xf>
    <xf numFmtId="1" fontId="4" fillId="12" borderId="6" xfId="0" applyNumberFormat="1" applyFont="1" applyFill="1" applyBorder="1" applyAlignment="1">
      <alignment horizontal="center" vertical="center"/>
    </xf>
    <xf numFmtId="1" fontId="4" fillId="14" borderId="6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3" xfId="0" applyNumberFormat="1" applyFont="1" applyFill="1" applyBorder="1" applyAlignment="1" applyProtection="1">
      <alignment vertical="center"/>
    </xf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1" fontId="4" fillId="17" borderId="4" xfId="0" applyNumberFormat="1" applyFont="1" applyFill="1" applyBorder="1" applyAlignment="1">
      <alignment horizontal="center" vertical="center"/>
    </xf>
    <xf numFmtId="1" fontId="4" fillId="17" borderId="6" xfId="0" applyNumberFormat="1" applyFont="1" applyFill="1" applyBorder="1" applyAlignment="1">
      <alignment horizontal="center" vertical="center"/>
    </xf>
    <xf numFmtId="1" fontId="4" fillId="19" borderId="6" xfId="0" applyNumberFormat="1" applyFont="1" applyFill="1" applyBorder="1" applyAlignment="1">
      <alignment horizontal="center" vertical="center"/>
    </xf>
    <xf numFmtId="1" fontId="4" fillId="18" borderId="6" xfId="0" applyNumberFormat="1" applyFont="1" applyFill="1" applyBorder="1" applyAlignment="1">
      <alignment horizontal="center" vertical="center"/>
    </xf>
    <xf numFmtId="1" fontId="4" fillId="16" borderId="6" xfId="0" applyNumberFormat="1" applyFont="1" applyFill="1" applyBorder="1" applyAlignment="1">
      <alignment horizontal="center" vertical="center"/>
    </xf>
    <xf numFmtId="1" fontId="4" fillId="15" borderId="6" xfId="0" applyNumberFormat="1" applyFont="1" applyFill="1" applyBorder="1" applyAlignment="1">
      <alignment horizontal="center" vertical="center"/>
    </xf>
    <xf numFmtId="1" fontId="4" fillId="13" borderId="6" xfId="0" applyNumberFormat="1" applyFont="1" applyFill="1" applyBorder="1" applyAlignment="1">
      <alignment horizontal="center" vertical="center"/>
    </xf>
    <xf numFmtId="1" fontId="4" fillId="12" borderId="6" xfId="0" applyNumberFormat="1" applyFont="1" applyFill="1" applyBorder="1" applyAlignment="1">
      <alignment horizontal="center" vertical="center"/>
    </xf>
    <xf numFmtId="1" fontId="4" fillId="14" borderId="6" xfId="0" applyNumberFormat="1" applyFont="1" applyFill="1" applyBorder="1" applyAlignment="1">
      <alignment horizontal="center" vertical="center"/>
    </xf>
    <xf numFmtId="0" fontId="0" fillId="0" borderId="0" xfId="0"/>
    <xf numFmtId="0" fontId="5" fillId="0" borderId="0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>
      <alignment vertical="center"/>
    </xf>
    <xf numFmtId="2" fontId="6" fillId="3" borderId="4" xfId="0" applyNumberFormat="1" applyFont="1" applyFill="1" applyBorder="1" applyAlignment="1" applyProtection="1">
      <alignment horizontal="center" vertical="center"/>
    </xf>
    <xf numFmtId="2" fontId="6" fillId="3" borderId="6" xfId="0" applyNumberFormat="1" applyFont="1" applyFill="1" applyBorder="1" applyAlignment="1" applyProtection="1">
      <alignment horizontal="center" vertical="center"/>
    </xf>
    <xf numFmtId="2" fontId="6" fillId="5" borderId="6" xfId="0" applyNumberFormat="1" applyFont="1" applyFill="1" applyBorder="1" applyAlignment="1" applyProtection="1">
      <alignment horizontal="center" vertical="center"/>
    </xf>
    <xf numFmtId="2" fontId="6" fillId="6" borderId="6" xfId="0" applyNumberFormat="1" applyFont="1" applyFill="1" applyBorder="1" applyAlignment="1" applyProtection="1">
      <alignment horizontal="center" vertical="center"/>
    </xf>
    <xf numFmtId="2" fontId="6" fillId="7" borderId="6" xfId="0" applyNumberFormat="1" applyFont="1" applyFill="1" applyBorder="1" applyAlignment="1" applyProtection="1">
      <alignment horizontal="center" vertical="center"/>
    </xf>
    <xf numFmtId="2" fontId="6" fillId="8" borderId="6" xfId="0" applyNumberFormat="1" applyFont="1" applyFill="1" applyBorder="1" applyAlignment="1" applyProtection="1">
      <alignment horizontal="center" vertical="center"/>
    </xf>
    <xf numFmtId="2" fontId="6" fillId="9" borderId="6" xfId="0" applyNumberFormat="1" applyFont="1" applyFill="1" applyBorder="1" applyAlignment="1" applyProtection="1">
      <alignment horizontal="center" vertical="center"/>
    </xf>
    <xf numFmtId="2" fontId="6" fillId="10" borderId="6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6" xfId="0" applyNumberFormat="1" applyFont="1" applyFill="1" applyBorder="1" applyAlignment="1" applyProtection="1">
      <alignment horizontal="center" vertical="center"/>
    </xf>
    <xf numFmtId="1" fontId="6" fillId="5" borderId="6" xfId="0" applyNumberFormat="1" applyFont="1" applyFill="1" applyBorder="1" applyAlignment="1" applyProtection="1">
      <alignment horizontal="center" vertical="center"/>
    </xf>
    <xf numFmtId="1" fontId="6" fillId="6" borderId="6" xfId="0" applyNumberFormat="1" applyFont="1" applyFill="1" applyBorder="1" applyAlignment="1" applyProtection="1">
      <alignment horizontal="center" vertical="center"/>
    </xf>
    <xf numFmtId="1" fontId="6" fillId="7" borderId="6" xfId="0" applyNumberFormat="1" applyFont="1" applyFill="1" applyBorder="1" applyAlignment="1" applyProtection="1">
      <alignment horizontal="center" vertical="center"/>
    </xf>
    <xf numFmtId="1" fontId="6" fillId="8" borderId="6" xfId="0" applyNumberFormat="1" applyFont="1" applyFill="1" applyBorder="1" applyAlignment="1" applyProtection="1">
      <alignment horizontal="center" vertical="center"/>
    </xf>
    <xf numFmtId="1" fontId="6" fillId="9" borderId="6" xfId="0" applyNumberFormat="1" applyFont="1" applyFill="1" applyBorder="1" applyAlignment="1" applyProtection="1">
      <alignment horizontal="center" vertical="center"/>
    </xf>
    <xf numFmtId="1" fontId="6" fillId="10" borderId="6" xfId="0" applyNumberFormat="1" applyFont="1" applyFill="1" applyBorder="1" applyAlignment="1" applyProtection="1">
      <alignment horizontal="center" vertical="center"/>
    </xf>
    <xf numFmtId="1" fontId="6" fillId="11" borderId="6" xfId="0" applyNumberFormat="1" applyFont="1" applyFill="1" applyBorder="1" applyAlignment="1" applyProtection="1">
      <alignment horizontal="center" vertical="center"/>
    </xf>
    <xf numFmtId="1" fontId="6" fillId="4" borderId="6" xfId="0" applyNumberFormat="1" applyFont="1" applyFill="1" applyBorder="1" applyAlignment="1" applyProtection="1">
      <alignment horizontal="center" vertical="center"/>
    </xf>
    <xf numFmtId="1" fontId="6" fillId="3" borderId="0" xfId="0" applyNumberFormat="1" applyFont="1" applyFill="1" applyBorder="1" applyAlignment="1" applyProtection="1">
      <alignment horizontal="center" vertical="center"/>
    </xf>
    <xf numFmtId="1" fontId="6" fillId="5" borderId="0" xfId="0" applyNumberFormat="1" applyFont="1" applyFill="1" applyBorder="1" applyAlignment="1" applyProtection="1">
      <alignment horizontal="center" vertical="center"/>
    </xf>
    <xf numFmtId="1" fontId="6" fillId="6" borderId="0" xfId="0" applyNumberFormat="1" applyFont="1" applyFill="1" applyBorder="1" applyAlignment="1" applyProtection="1">
      <alignment horizontal="center" vertical="center"/>
    </xf>
    <xf numFmtId="1" fontId="6" fillId="7" borderId="0" xfId="0" applyNumberFormat="1" applyFont="1" applyFill="1" applyBorder="1" applyAlignment="1" applyProtection="1">
      <alignment horizontal="center" vertical="center"/>
    </xf>
    <xf numFmtId="1" fontId="6" fillId="8" borderId="0" xfId="0" applyNumberFormat="1" applyFont="1" applyFill="1" applyBorder="1" applyAlignment="1" applyProtection="1">
      <alignment horizontal="center" vertical="center"/>
    </xf>
    <xf numFmtId="1" fontId="6" fillId="9" borderId="0" xfId="0" applyNumberFormat="1" applyFont="1" applyFill="1" applyBorder="1" applyAlignment="1" applyProtection="1">
      <alignment horizontal="center" vertical="center"/>
    </xf>
    <xf numFmtId="1" fontId="6" fillId="10" borderId="0" xfId="0" applyNumberFormat="1" applyFont="1" applyFill="1" applyBorder="1" applyAlignment="1" applyProtection="1">
      <alignment horizontal="center" vertical="center"/>
    </xf>
    <xf numFmtId="1" fontId="6" fillId="11" borderId="0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1" fontId="4" fillId="17" borderId="4" xfId="0" applyNumberFormat="1" applyFont="1" applyFill="1" applyBorder="1" applyAlignment="1">
      <alignment horizontal="center" vertical="center"/>
    </xf>
    <xf numFmtId="1" fontId="4" fillId="17" borderId="6" xfId="0" applyNumberFormat="1" applyFont="1" applyFill="1" applyBorder="1" applyAlignment="1">
      <alignment horizontal="center" vertical="center"/>
    </xf>
    <xf numFmtId="1" fontId="4" fillId="19" borderId="6" xfId="0" applyNumberFormat="1" applyFont="1" applyFill="1" applyBorder="1" applyAlignment="1">
      <alignment horizontal="center" vertical="center"/>
    </xf>
    <xf numFmtId="1" fontId="4" fillId="18" borderId="6" xfId="0" applyNumberFormat="1" applyFont="1" applyFill="1" applyBorder="1" applyAlignment="1">
      <alignment horizontal="center" vertical="center"/>
    </xf>
    <xf numFmtId="1" fontId="4" fillId="16" borderId="6" xfId="0" applyNumberFormat="1" applyFont="1" applyFill="1" applyBorder="1" applyAlignment="1">
      <alignment horizontal="center" vertical="center"/>
    </xf>
    <xf numFmtId="1" fontId="4" fillId="15" borderId="6" xfId="0" applyNumberFormat="1" applyFont="1" applyFill="1" applyBorder="1" applyAlignment="1">
      <alignment horizontal="center" vertical="center"/>
    </xf>
    <xf numFmtId="1" fontId="4" fillId="13" borderId="6" xfId="0" applyNumberFormat="1" applyFont="1" applyFill="1" applyBorder="1" applyAlignment="1">
      <alignment horizontal="center" vertical="center"/>
    </xf>
    <xf numFmtId="1" fontId="4" fillId="12" borderId="6" xfId="0" applyNumberFormat="1" applyFont="1" applyFill="1" applyBorder="1" applyAlignment="1">
      <alignment horizontal="center" vertical="center"/>
    </xf>
    <xf numFmtId="1" fontId="4" fillId="14" borderId="6" xfId="0" applyNumberFormat="1" applyFont="1" applyFill="1" applyBorder="1" applyAlignment="1">
      <alignment horizontal="center" vertical="center"/>
    </xf>
    <xf numFmtId="0" fontId="0" fillId="0" borderId="0" xfId="0" applyFill="1"/>
    <xf numFmtId="1" fontId="2" fillId="2" borderId="6" xfId="2" applyNumberFormat="1" applyBorder="1" applyAlignment="1" applyProtection="1">
      <alignment horizontal="center" vertical="center"/>
    </xf>
    <xf numFmtId="164" fontId="11" fillId="21" borderId="0" xfId="5" applyNumberFormat="1" applyFont="1" applyFill="1"/>
    <xf numFmtId="164" fontId="11" fillId="0" borderId="0" xfId="5" applyNumberFormat="1" applyFont="1"/>
    <xf numFmtId="1" fontId="6" fillId="4" borderId="0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vertical="center"/>
    </xf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164" fontId="11" fillId="21" borderId="0" xfId="5" applyNumberFormat="1" applyFont="1" applyFill="1"/>
    <xf numFmtId="164" fontId="11" fillId="0" borderId="0" xfId="5" applyNumberFormat="1" applyFont="1"/>
    <xf numFmtId="0" fontId="10" fillId="20" borderId="0" xfId="4" applyFill="1"/>
    <xf numFmtId="1" fontId="4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 applyProtection="1">
      <alignment horizontal="center" vertical="center"/>
    </xf>
    <xf numFmtId="0" fontId="0" fillId="14" borderId="0" xfId="0" applyFill="1"/>
    <xf numFmtId="164" fontId="11" fillId="0" borderId="0" xfId="5" applyNumberFormat="1" applyFont="1" applyFill="1"/>
    <xf numFmtId="0" fontId="10" fillId="0" borderId="0" xfId="4"/>
    <xf numFmtId="0" fontId="10" fillId="20" borderId="0" xfId="4" applyFill="1"/>
    <xf numFmtId="164" fontId="11" fillId="0" borderId="10" xfId="5" applyNumberFormat="1" applyFont="1" applyBorder="1"/>
    <xf numFmtId="0" fontId="10" fillId="0" borderId="9" xfId="4" applyBorder="1"/>
    <xf numFmtId="164" fontId="11" fillId="21" borderId="0" xfId="5" applyNumberFormat="1" applyFont="1" applyFill="1"/>
    <xf numFmtId="164" fontId="11" fillId="0" borderId="0" xfId="5" applyNumberFormat="1" applyFont="1"/>
    <xf numFmtId="1" fontId="6" fillId="0" borderId="10" xfId="0" applyNumberFormat="1" applyFont="1" applyFill="1" applyBorder="1" applyAlignment="1" applyProtection="1">
      <alignment horizontal="center" vertical="center"/>
    </xf>
    <xf numFmtId="1" fontId="6" fillId="3" borderId="10" xfId="0" applyNumberFormat="1" applyFont="1" applyFill="1" applyBorder="1" applyAlignment="1" applyProtection="1">
      <alignment horizontal="center" vertical="center"/>
    </xf>
    <xf numFmtId="43" fontId="0" fillId="0" borderId="11" xfId="1" applyFont="1" applyBorder="1"/>
    <xf numFmtId="164" fontId="11" fillId="0" borderId="0" xfId="5" applyNumberFormat="1" applyFont="1" applyBorder="1"/>
    <xf numFmtId="1" fontId="6" fillId="0" borderId="5" xfId="0" applyNumberFormat="1" applyFont="1" applyFill="1" applyBorder="1" applyAlignment="1" applyProtection="1">
      <alignment horizontal="center" vertical="center"/>
    </xf>
    <xf numFmtId="164" fontId="11" fillId="21" borderId="0" xfId="5" applyNumberFormat="1" applyFont="1" applyFill="1" applyBorder="1"/>
    <xf numFmtId="43" fontId="0" fillId="0" borderId="5" xfId="1" applyFont="1" applyBorder="1"/>
    <xf numFmtId="0" fontId="10" fillId="21" borderId="7" xfId="4" applyFill="1" applyBorder="1"/>
    <xf numFmtId="164" fontId="11" fillId="21" borderId="12" xfId="5" applyNumberFormat="1" applyFont="1" applyFill="1" applyBorder="1"/>
    <xf numFmtId="1" fontId="6" fillId="0" borderId="12" xfId="0" applyNumberFormat="1" applyFont="1" applyFill="1" applyBorder="1" applyAlignment="1" applyProtection="1">
      <alignment horizontal="center" vertical="center"/>
    </xf>
    <xf numFmtId="1" fontId="6" fillId="11" borderId="12" xfId="0" applyNumberFormat="1" applyFont="1" applyFill="1" applyBorder="1" applyAlignment="1" applyProtection="1">
      <alignment horizontal="center" vertical="center"/>
    </xf>
    <xf numFmtId="1" fontId="6" fillId="7" borderId="12" xfId="0" applyNumberFormat="1" applyFont="1" applyFill="1" applyBorder="1" applyAlignment="1" applyProtection="1">
      <alignment horizontal="center" vertical="center"/>
    </xf>
    <xf numFmtId="1" fontId="6" fillId="0" borderId="8" xfId="0" applyNumberFormat="1" applyFont="1" applyFill="1" applyBorder="1" applyAlignment="1" applyProtection="1">
      <alignment horizontal="center" vertical="center"/>
    </xf>
    <xf numFmtId="1" fontId="6" fillId="10" borderId="5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1" fontId="6" fillId="11" borderId="5" xfId="0" applyNumberFormat="1" applyFont="1" applyFill="1" applyBorder="1" applyAlignment="1" applyProtection="1">
      <alignment horizontal="center" vertical="center"/>
    </xf>
    <xf numFmtId="0" fontId="0" fillId="0" borderId="12" xfId="0" applyBorder="1"/>
    <xf numFmtId="1" fontId="6" fillId="11" borderId="8" xfId="0" applyNumberFormat="1" applyFont="1" applyFill="1" applyBorder="1" applyAlignment="1" applyProtection="1">
      <alignment horizontal="center" vertical="center"/>
    </xf>
    <xf numFmtId="0" fontId="0" fillId="0" borderId="9" xfId="0" applyBorder="1"/>
    <xf numFmtId="0" fontId="0" fillId="0" borderId="10" xfId="0" applyBorder="1"/>
    <xf numFmtId="0" fontId="10" fillId="0" borderId="0" xfId="4"/>
    <xf numFmtId="0" fontId="10" fillId="21" borderId="0" xfId="4" applyFill="1"/>
    <xf numFmtId="164" fontId="11" fillId="21" borderId="0" xfId="5" applyNumberFormat="1" applyFont="1" applyFill="1"/>
    <xf numFmtId="164" fontId="11" fillId="0" borderId="0" xfId="5" applyNumberFormat="1" applyFont="1"/>
    <xf numFmtId="0" fontId="10" fillId="0" borderId="0" xfId="4"/>
    <xf numFmtId="0" fontId="10" fillId="21" borderId="0" xfId="4" applyFill="1"/>
    <xf numFmtId="164" fontId="11" fillId="21" borderId="0" xfId="5" applyNumberFormat="1" applyFont="1" applyFill="1"/>
    <xf numFmtId="164" fontId="11" fillId="0" borderId="0" xfId="5" applyNumberFormat="1" applyFont="1"/>
    <xf numFmtId="0" fontId="10" fillId="0" borderId="2" xfId="4" applyBorder="1"/>
    <xf numFmtId="0" fontId="10" fillId="20" borderId="2" xfId="4" applyFill="1" applyBorder="1"/>
    <xf numFmtId="0" fontId="10" fillId="21" borderId="2" xfId="4" applyFill="1" applyBorder="1"/>
    <xf numFmtId="164" fontId="11" fillId="21" borderId="0" xfId="5" applyNumberFormat="1" applyFont="1" applyFill="1"/>
    <xf numFmtId="164" fontId="11" fillId="0" borderId="0" xfId="5" applyNumberFormat="1" applyFont="1"/>
    <xf numFmtId="1" fontId="6" fillId="11" borderId="10" xfId="0" applyNumberFormat="1" applyFont="1" applyFill="1" applyBorder="1" applyAlignment="1" applyProtection="1">
      <alignment horizontal="center" vertical="center"/>
    </xf>
    <xf numFmtId="1" fontId="6" fillId="5" borderId="10" xfId="0" applyNumberFormat="1" applyFont="1" applyFill="1" applyBorder="1" applyAlignment="1" applyProtection="1">
      <alignment horizontal="center" vertical="center"/>
    </xf>
    <xf numFmtId="1" fontId="6" fillId="11" borderId="11" xfId="0" applyNumberFormat="1" applyFont="1" applyFill="1" applyBorder="1" applyAlignment="1" applyProtection="1">
      <alignment horizontal="center" vertical="center"/>
    </xf>
    <xf numFmtId="0" fontId="0" fillId="0" borderId="5" xfId="0" applyBorder="1"/>
    <xf numFmtId="0" fontId="10" fillId="20" borderId="7" xfId="4" applyFill="1" applyBorder="1"/>
    <xf numFmtId="0" fontId="0" fillId="0" borderId="8" xfId="0" applyBorder="1"/>
    <xf numFmtId="1" fontId="4" fillId="0" borderId="10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" fontId="7" fillId="3" borderId="0" xfId="0" applyNumberFormat="1" applyFont="1" applyFill="1" applyBorder="1" applyAlignment="1" applyProtection="1">
      <alignment horizontal="center" vertical="center"/>
    </xf>
    <xf numFmtId="1" fontId="7" fillId="5" borderId="0" xfId="0" applyNumberFormat="1" applyFont="1" applyFill="1" applyBorder="1" applyAlignment="1" applyProtection="1">
      <alignment horizontal="center" vertical="center"/>
    </xf>
    <xf numFmtId="1" fontId="7" fillId="6" borderId="0" xfId="0" applyNumberFormat="1" applyFont="1" applyFill="1" applyBorder="1" applyAlignment="1" applyProtection="1">
      <alignment horizontal="center" vertical="center"/>
    </xf>
    <xf numFmtId="1" fontId="7" fillId="7" borderId="0" xfId="0" applyNumberFormat="1" applyFont="1" applyFill="1" applyBorder="1" applyAlignment="1" applyProtection="1">
      <alignment horizontal="center" vertical="center"/>
    </xf>
    <xf numFmtId="1" fontId="7" fillId="8" borderId="0" xfId="0" applyNumberFormat="1" applyFont="1" applyFill="1" applyBorder="1" applyAlignment="1" applyProtection="1">
      <alignment horizontal="center" vertical="center"/>
    </xf>
    <xf numFmtId="1" fontId="7" fillId="4" borderId="0" xfId="0" applyNumberFormat="1" applyFont="1" applyFill="1" applyBorder="1" applyAlignment="1" applyProtection="1">
      <alignment horizontal="center" vertical="center"/>
    </xf>
    <xf numFmtId="1" fontId="7" fillId="9" borderId="0" xfId="0" applyNumberFormat="1" applyFont="1" applyFill="1" applyBorder="1" applyAlignment="1" applyProtection="1">
      <alignment horizontal="center" vertical="center"/>
    </xf>
    <xf numFmtId="1" fontId="7" fillId="10" borderId="0" xfId="0" applyNumberFormat="1" applyFont="1" applyFill="1" applyBorder="1" applyAlignment="1" applyProtection="1">
      <alignment horizontal="center" vertical="center"/>
    </xf>
    <xf numFmtId="1" fontId="7" fillId="11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1" fontId="12" fillId="3" borderId="0" xfId="0" applyNumberFormat="1" applyFont="1" applyFill="1" applyBorder="1" applyAlignment="1" applyProtection="1">
      <alignment horizontal="center" vertical="center"/>
    </xf>
    <xf numFmtId="1" fontId="12" fillId="5" borderId="0" xfId="0" applyNumberFormat="1" applyFont="1" applyFill="1" applyBorder="1" applyAlignment="1" applyProtection="1">
      <alignment horizontal="center" vertical="center"/>
    </xf>
    <xf numFmtId="1" fontId="12" fillId="6" borderId="0" xfId="0" applyNumberFormat="1" applyFont="1" applyFill="1" applyBorder="1" applyAlignment="1" applyProtection="1">
      <alignment horizontal="center" vertical="center"/>
    </xf>
    <xf numFmtId="1" fontId="12" fillId="7" borderId="0" xfId="0" applyNumberFormat="1" applyFont="1" applyFill="1" applyBorder="1" applyAlignment="1" applyProtection="1">
      <alignment horizontal="center" vertical="center"/>
    </xf>
    <xf numFmtId="1" fontId="12" fillId="8" borderId="0" xfId="0" applyNumberFormat="1" applyFont="1" applyFill="1" applyBorder="1" applyAlignment="1" applyProtection="1">
      <alignment horizontal="center" vertical="center"/>
    </xf>
    <xf numFmtId="1" fontId="12" fillId="4" borderId="0" xfId="0" applyNumberFormat="1" applyFont="1" applyFill="1" applyBorder="1" applyAlignment="1" applyProtection="1">
      <alignment horizontal="center" vertical="center"/>
    </xf>
    <xf numFmtId="1" fontId="12" fillId="9" borderId="0" xfId="0" applyNumberFormat="1" applyFont="1" applyFill="1" applyBorder="1" applyAlignment="1" applyProtection="1">
      <alignment horizontal="center" vertical="center"/>
    </xf>
    <xf numFmtId="1" fontId="12" fillId="10" borderId="0" xfId="0" applyNumberFormat="1" applyFont="1" applyFill="1" applyBorder="1" applyAlignment="1" applyProtection="1">
      <alignment horizontal="center" vertical="center"/>
    </xf>
    <xf numFmtId="1" fontId="12" fillId="11" borderId="0" xfId="0" applyNumberFormat="1" applyFont="1" applyFill="1" applyBorder="1" applyAlignment="1" applyProtection="1">
      <alignment horizontal="center" vertical="center"/>
    </xf>
    <xf numFmtId="1" fontId="12" fillId="11" borderId="10" xfId="0" applyNumberFormat="1" applyFont="1" applyFill="1" applyBorder="1" applyAlignment="1" applyProtection="1">
      <alignment horizontal="center" vertical="center"/>
    </xf>
    <xf numFmtId="1" fontId="12" fillId="11" borderId="12" xfId="0" applyNumberFormat="1" applyFont="1" applyFill="1" applyBorder="1" applyAlignment="1" applyProtection="1">
      <alignment horizontal="center" vertical="center"/>
    </xf>
    <xf numFmtId="1" fontId="4" fillId="14" borderId="10" xfId="0" applyNumberFormat="1" applyFont="1" applyFill="1" applyBorder="1" applyAlignment="1">
      <alignment horizontal="center" vertical="center"/>
    </xf>
    <xf numFmtId="1" fontId="12" fillId="3" borderId="10" xfId="0" applyNumberFormat="1" applyFont="1" applyFill="1" applyBorder="1" applyAlignment="1" applyProtection="1">
      <alignment horizontal="center" vertical="center"/>
    </xf>
    <xf numFmtId="0" fontId="7" fillId="0" borderId="10" xfId="0" applyNumberFormat="1" applyFont="1" applyFill="1" applyBorder="1" applyAlignment="1" applyProtection="1">
      <alignment vertical="center"/>
    </xf>
    <xf numFmtId="164" fontId="0" fillId="23" borderId="0" xfId="0" applyNumberFormat="1" applyFill="1" applyBorder="1"/>
    <xf numFmtId="165" fontId="0" fillId="0" borderId="0" xfId="0" applyNumberFormat="1"/>
    <xf numFmtId="164" fontId="0" fillId="0" borderId="0" xfId="0" applyNumberFormat="1" applyBorder="1"/>
    <xf numFmtId="2" fontId="2" fillId="2" borderId="6" xfId="2" applyNumberFormat="1" applyBorder="1" applyAlignment="1" applyProtection="1">
      <alignment horizontal="center" vertical="center"/>
    </xf>
    <xf numFmtId="164" fontId="13" fillId="22" borderId="0" xfId="6" applyNumberFormat="1" applyBorder="1"/>
    <xf numFmtId="1" fontId="6" fillId="11" borderId="12" xfId="0" applyNumberFormat="1" applyFont="1" applyFill="1" applyBorder="1" applyAlignment="1" applyProtection="1">
      <alignment horizontal="center" vertical="center"/>
    </xf>
    <xf numFmtId="1" fontId="6" fillId="11" borderId="8" xfId="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43" fontId="0" fillId="0" borderId="0" xfId="1" applyFont="1" applyAlignment="1">
      <alignment vertical="center" wrapText="1"/>
    </xf>
    <xf numFmtId="165" fontId="6" fillId="3" borderId="0" xfId="1" applyNumberFormat="1" applyFont="1" applyFill="1" applyBorder="1" applyAlignment="1" applyProtection="1">
      <alignment horizontal="center" vertical="center"/>
    </xf>
    <xf numFmtId="165" fontId="12" fillId="3" borderId="0" xfId="1" applyNumberFormat="1" applyFont="1" applyFill="1" applyBorder="1" applyAlignment="1" applyProtection="1">
      <alignment horizontal="center" vertical="center"/>
    </xf>
    <xf numFmtId="165" fontId="6" fillId="5" borderId="0" xfId="1" applyNumberFormat="1" applyFont="1" applyFill="1" applyBorder="1" applyAlignment="1" applyProtection="1">
      <alignment horizontal="center" vertical="center"/>
    </xf>
    <xf numFmtId="165" fontId="12" fillId="5" borderId="0" xfId="1" applyNumberFormat="1" applyFont="1" applyFill="1" applyBorder="1" applyAlignment="1" applyProtection="1">
      <alignment horizontal="center" vertical="center"/>
    </xf>
    <xf numFmtId="165" fontId="6" fillId="6" borderId="0" xfId="1" applyNumberFormat="1" applyFont="1" applyFill="1" applyBorder="1" applyAlignment="1" applyProtection="1">
      <alignment horizontal="center" vertical="center"/>
    </xf>
    <xf numFmtId="165" fontId="12" fillId="6" borderId="0" xfId="1" applyNumberFormat="1" applyFont="1" applyFill="1" applyBorder="1" applyAlignment="1" applyProtection="1">
      <alignment horizontal="center" vertical="center"/>
    </xf>
    <xf numFmtId="165" fontId="6" fillId="8" borderId="0" xfId="1" applyNumberFormat="1" applyFont="1" applyFill="1" applyBorder="1" applyAlignment="1" applyProtection="1">
      <alignment horizontal="center" vertical="center"/>
    </xf>
    <xf numFmtId="165" fontId="12" fillId="8" borderId="0" xfId="1" applyNumberFormat="1" applyFont="1" applyFill="1" applyBorder="1" applyAlignment="1" applyProtection="1">
      <alignment horizontal="center" vertical="center"/>
    </xf>
    <xf numFmtId="165" fontId="12" fillId="10" borderId="0" xfId="1" applyNumberFormat="1" applyFont="1" applyFill="1" applyBorder="1" applyAlignment="1" applyProtection="1">
      <alignment horizontal="center" vertical="center"/>
    </xf>
    <xf numFmtId="165" fontId="6" fillId="11" borderId="0" xfId="1" applyNumberFormat="1" applyFont="1" applyFill="1" applyBorder="1" applyAlignment="1" applyProtection="1">
      <alignment horizontal="center" vertical="center"/>
    </xf>
    <xf numFmtId="165" fontId="12" fillId="11" borderId="0" xfId="1" applyNumberFormat="1" applyFont="1" applyFill="1" applyBorder="1" applyAlignment="1" applyProtection="1">
      <alignment horizontal="center" vertical="center"/>
    </xf>
    <xf numFmtId="165" fontId="6" fillId="7" borderId="0" xfId="1" applyNumberFormat="1" applyFont="1" applyFill="1" applyBorder="1" applyAlignment="1" applyProtection="1">
      <alignment horizontal="center" vertical="center"/>
    </xf>
    <xf numFmtId="165" fontId="6" fillId="11" borderId="12" xfId="1" applyNumberFormat="1" applyFont="1" applyFill="1" applyBorder="1" applyAlignment="1" applyProtection="1">
      <alignment horizontal="center" vertical="center"/>
    </xf>
    <xf numFmtId="0" fontId="2" fillId="2" borderId="0" xfId="2"/>
    <xf numFmtId="0" fontId="2" fillId="2" borderId="0" xfId="2" applyBorder="1"/>
    <xf numFmtId="166" fontId="2" fillId="2" borderId="0" xfId="2" applyNumberFormat="1"/>
    <xf numFmtId="43" fontId="6" fillId="3" borderId="0" xfId="1" applyFont="1" applyFill="1" applyBorder="1" applyAlignment="1" applyProtection="1">
      <alignment horizontal="center" vertical="center"/>
    </xf>
    <xf numFmtId="43" fontId="6" fillId="5" borderId="0" xfId="1" applyFont="1" applyFill="1" applyBorder="1" applyAlignment="1" applyProtection="1">
      <alignment horizontal="center" vertical="center"/>
    </xf>
    <xf numFmtId="43" fontId="6" fillId="6" borderId="0" xfId="1" applyFont="1" applyFill="1" applyBorder="1" applyAlignment="1" applyProtection="1">
      <alignment horizontal="center" vertical="center"/>
    </xf>
    <xf numFmtId="43" fontId="6" fillId="8" borderId="0" xfId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vertical="center"/>
    </xf>
    <xf numFmtId="0" fontId="0" fillId="0" borderId="2" xfId="0" applyBorder="1"/>
    <xf numFmtId="166" fontId="0" fillId="0" borderId="0" xfId="0" applyNumberFormat="1" applyBorder="1"/>
    <xf numFmtId="1" fontId="6" fillId="3" borderId="5" xfId="0" applyNumberFormat="1" applyFont="1" applyFill="1" applyBorder="1" applyAlignment="1" applyProtection="1">
      <alignment horizontal="center" vertical="center"/>
    </xf>
    <xf numFmtId="1" fontId="6" fillId="5" borderId="5" xfId="0" applyNumberFormat="1" applyFont="1" applyFill="1" applyBorder="1" applyAlignment="1" applyProtection="1">
      <alignment horizontal="center" vertical="center"/>
    </xf>
    <xf numFmtId="1" fontId="6" fillId="6" borderId="5" xfId="0" applyNumberFormat="1" applyFont="1" applyFill="1" applyBorder="1" applyAlignment="1" applyProtection="1">
      <alignment horizontal="center" vertical="center"/>
    </xf>
    <xf numFmtId="1" fontId="6" fillId="7" borderId="5" xfId="0" applyNumberFormat="1" applyFont="1" applyFill="1" applyBorder="1" applyAlignment="1" applyProtection="1">
      <alignment horizontal="center" vertical="center"/>
    </xf>
    <xf numFmtId="1" fontId="6" fillId="8" borderId="5" xfId="0" applyNumberFormat="1" applyFont="1" applyFill="1" applyBorder="1" applyAlignment="1" applyProtection="1">
      <alignment horizontal="center" vertical="center"/>
    </xf>
    <xf numFmtId="166" fontId="0" fillId="14" borderId="0" xfId="0" applyNumberFormat="1" applyFill="1" applyBorder="1"/>
    <xf numFmtId="0" fontId="0" fillId="0" borderId="7" xfId="0" applyBorder="1"/>
    <xf numFmtId="166" fontId="0" fillId="0" borderId="12" xfId="0" applyNumberFormat="1" applyBorder="1"/>
    <xf numFmtId="0" fontId="2" fillId="2" borderId="12" xfId="2" applyBorder="1"/>
    <xf numFmtId="0" fontId="0" fillId="0" borderId="1" xfId="0" applyBorder="1"/>
    <xf numFmtId="0" fontId="0" fillId="0" borderId="3" xfId="0" applyBorder="1"/>
    <xf numFmtId="0" fontId="7" fillId="0" borderId="3" xfId="0" applyNumberFormat="1" applyFont="1" applyFill="1" applyBorder="1" applyAlignment="1" applyProtection="1">
      <alignment vertical="center"/>
    </xf>
    <xf numFmtId="0" fontId="12" fillId="0" borderId="3" xfId="0" applyNumberFormat="1" applyFont="1" applyFill="1" applyBorder="1" applyAlignment="1" applyProtection="1">
      <alignment vertical="center"/>
    </xf>
    <xf numFmtId="0" fontId="7" fillId="0" borderId="14" xfId="0" applyNumberFormat="1" applyFont="1" applyFill="1" applyBorder="1" applyAlignment="1" applyProtection="1">
      <alignment vertical="center"/>
    </xf>
    <xf numFmtId="0" fontId="4" fillId="0" borderId="1" xfId="0" applyFont="1" applyBorder="1"/>
    <xf numFmtId="0" fontId="4" fillId="0" borderId="3" xfId="0" applyFont="1" applyBorder="1"/>
    <xf numFmtId="166" fontId="13" fillId="22" borderId="0" xfId="6" applyNumberFormat="1" applyBorder="1"/>
    <xf numFmtId="0" fontId="2" fillId="2" borderId="2" xfId="2" applyBorder="1"/>
    <xf numFmtId="166" fontId="2" fillId="2" borderId="0" xfId="2" applyNumberFormat="1" applyBorder="1"/>
    <xf numFmtId="0" fontId="2" fillId="2" borderId="7" xfId="2" applyBorder="1"/>
    <xf numFmtId="166" fontId="2" fillId="2" borderId="12" xfId="2" applyNumberFormat="1" applyBorder="1"/>
    <xf numFmtId="0" fontId="6" fillId="4" borderId="13" xfId="0" applyNumberFormat="1" applyFont="1" applyFill="1" applyBorder="1" applyAlignment="1" applyProtection="1">
      <alignment vertical="center"/>
    </xf>
    <xf numFmtId="43" fontId="0" fillId="0" borderId="4" xfId="1" applyFont="1" applyBorder="1"/>
    <xf numFmtId="0" fontId="0" fillId="0" borderId="6" xfId="0" applyBorder="1"/>
    <xf numFmtId="43" fontId="0" fillId="0" borderId="6" xfId="1" applyFont="1" applyBorder="1"/>
    <xf numFmtId="0" fontId="0" fillId="0" borderId="15" xfId="0" applyBorder="1"/>
    <xf numFmtId="43" fontId="0" fillId="23" borderId="4" xfId="1" applyFont="1" applyFill="1" applyBorder="1"/>
    <xf numFmtId="0" fontId="6" fillId="0" borderId="10" xfId="0" applyNumberFormat="1" applyFont="1" applyFill="1" applyBorder="1" applyAlignment="1" applyProtection="1">
      <alignment vertical="center"/>
    </xf>
    <xf numFmtId="0" fontId="6" fillId="4" borderId="4" xfId="0" applyNumberFormat="1" applyFont="1" applyFill="1" applyBorder="1" applyAlignment="1" applyProtection="1">
      <alignment vertical="center"/>
    </xf>
    <xf numFmtId="0" fontId="0" fillId="0" borderId="10" xfId="0" applyBorder="1" applyAlignment="1">
      <alignment vertical="center" wrapText="1"/>
    </xf>
    <xf numFmtId="43" fontId="0" fillId="0" borderId="10" xfId="1" applyFont="1" applyBorder="1" applyAlignment="1">
      <alignment vertical="center" wrapText="1"/>
    </xf>
    <xf numFmtId="165" fontId="6" fillId="3" borderId="10" xfId="1" applyNumberFormat="1" applyFont="1" applyFill="1" applyBorder="1" applyAlignment="1" applyProtection="1">
      <alignment horizontal="center" vertical="center"/>
    </xf>
    <xf numFmtId="165" fontId="12" fillId="3" borderId="10" xfId="1" applyNumberFormat="1" applyFont="1" applyFill="1" applyBorder="1" applyAlignment="1" applyProtection="1">
      <alignment horizontal="center" vertical="center"/>
    </xf>
    <xf numFmtId="43" fontId="0" fillId="0" borderId="10" xfId="1" applyFont="1" applyBorder="1"/>
    <xf numFmtId="0" fontId="0" fillId="0" borderId="0" xfId="0" applyBorder="1" applyAlignment="1">
      <alignment vertical="center" wrapText="1"/>
    </xf>
    <xf numFmtId="43" fontId="0" fillId="0" borderId="0" xfId="1" applyFont="1" applyBorder="1" applyAlignment="1">
      <alignment vertical="center" wrapText="1"/>
    </xf>
    <xf numFmtId="43" fontId="0" fillId="0" borderId="0" xfId="1" applyFont="1" applyBorder="1"/>
    <xf numFmtId="0" fontId="0" fillId="14" borderId="0" xfId="0" applyFill="1" applyBorder="1"/>
    <xf numFmtId="0" fontId="0" fillId="14" borderId="0" xfId="0" applyFill="1" applyBorder="1" applyAlignment="1">
      <alignment vertical="center" wrapText="1"/>
    </xf>
    <xf numFmtId="43" fontId="0" fillId="14" borderId="0" xfId="1" applyFont="1" applyFill="1" applyBorder="1" applyAlignment="1">
      <alignment vertical="center" wrapText="1"/>
    </xf>
    <xf numFmtId="43" fontId="0" fillId="0" borderId="12" xfId="1" applyFont="1" applyBorder="1" applyAlignment="1">
      <alignment vertical="center" wrapText="1"/>
    </xf>
    <xf numFmtId="0" fontId="7" fillId="0" borderId="9" xfId="0" applyNumberFormat="1" applyFont="1" applyFill="1" applyBorder="1" applyAlignment="1" applyProtection="1">
      <alignment vertical="center"/>
    </xf>
    <xf numFmtId="43" fontId="0" fillId="0" borderId="9" xfId="1" applyFont="1" applyBorder="1"/>
    <xf numFmtId="43" fontId="0" fillId="0" borderId="2" xfId="1" applyFont="1" applyBorder="1"/>
    <xf numFmtId="43" fontId="12" fillId="3" borderId="0" xfId="1" applyNumberFormat="1" applyFont="1" applyFill="1" applyBorder="1" applyAlignment="1" applyProtection="1">
      <alignment horizontal="center" vertical="center"/>
    </xf>
    <xf numFmtId="43" fontId="12" fillId="5" borderId="0" xfId="1" applyNumberFormat="1" applyFont="1" applyFill="1" applyBorder="1" applyAlignment="1" applyProtection="1">
      <alignment horizontal="center" vertical="center"/>
    </xf>
    <xf numFmtId="43" fontId="12" fillId="10" borderId="0" xfId="1" applyNumberFormat="1" applyFont="1" applyFill="1" applyBorder="1" applyAlignment="1" applyProtection="1">
      <alignment horizontal="center" vertical="center"/>
    </xf>
    <xf numFmtId="0" fontId="0" fillId="0" borderId="14" xfId="0" applyBorder="1"/>
    <xf numFmtId="43" fontId="6" fillId="3" borderId="13" xfId="1" applyFont="1" applyFill="1" applyBorder="1" applyAlignment="1" applyProtection="1">
      <alignment horizontal="center" vertical="center"/>
    </xf>
    <xf numFmtId="43" fontId="14" fillId="3" borderId="13" xfId="1" applyFont="1" applyFill="1" applyBorder="1" applyAlignment="1" applyProtection="1">
      <alignment horizontal="center" vertical="center"/>
    </xf>
    <xf numFmtId="0" fontId="0" fillId="13" borderId="0" xfId="0" applyFill="1"/>
    <xf numFmtId="1" fontId="4" fillId="25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43" fontId="6" fillId="13" borderId="0" xfId="1" applyFont="1" applyFill="1" applyBorder="1" applyAlignment="1" applyProtection="1">
      <alignment horizontal="center" vertical="center"/>
    </xf>
    <xf numFmtId="165" fontId="6" fillId="13" borderId="0" xfId="1" applyNumberFormat="1" applyFont="1" applyFill="1" applyBorder="1" applyAlignment="1" applyProtection="1">
      <alignment horizontal="center" vertical="center"/>
    </xf>
    <xf numFmtId="1" fontId="6" fillId="13" borderId="0" xfId="0" applyNumberFormat="1" applyFont="1" applyFill="1" applyBorder="1" applyAlignment="1" applyProtection="1">
      <alignment horizontal="center" vertical="center"/>
    </xf>
    <xf numFmtId="1" fontId="7" fillId="13" borderId="0" xfId="0" applyNumberFormat="1" applyFont="1" applyFill="1" applyBorder="1" applyAlignment="1" applyProtection="1">
      <alignment horizontal="center" vertical="center"/>
    </xf>
    <xf numFmtId="0" fontId="0" fillId="15" borderId="0" xfId="0" applyFill="1"/>
    <xf numFmtId="165" fontId="6" fillId="15" borderId="0" xfId="1" applyNumberFormat="1" applyFont="1" applyFill="1" applyBorder="1" applyAlignment="1" applyProtection="1">
      <alignment horizontal="center" vertical="center"/>
    </xf>
    <xf numFmtId="1" fontId="6" fillId="15" borderId="0" xfId="0" applyNumberFormat="1" applyFont="1" applyFill="1" applyBorder="1" applyAlignment="1" applyProtection="1">
      <alignment horizontal="center" vertical="center"/>
    </xf>
    <xf numFmtId="1" fontId="7" fillId="15" borderId="0" xfId="0" applyNumberFormat="1" applyFont="1" applyFill="1" applyBorder="1" applyAlignment="1" applyProtection="1">
      <alignment horizontal="center" vertical="center"/>
    </xf>
    <xf numFmtId="0" fontId="0" fillId="18" borderId="0" xfId="0" applyFill="1"/>
    <xf numFmtId="165" fontId="6" fillId="18" borderId="0" xfId="1" applyNumberFormat="1" applyFont="1" applyFill="1" applyBorder="1" applyAlignment="1" applyProtection="1">
      <alignment horizontal="center" vertical="center"/>
    </xf>
    <xf numFmtId="1" fontId="6" fillId="18" borderId="0" xfId="0" applyNumberFormat="1" applyFont="1" applyFill="1" applyBorder="1" applyAlignment="1" applyProtection="1">
      <alignment horizontal="center" vertical="center"/>
    </xf>
    <xf numFmtId="1" fontId="7" fillId="18" borderId="0" xfId="0" applyNumberFormat="1" applyFont="1" applyFill="1" applyBorder="1" applyAlignment="1" applyProtection="1">
      <alignment horizontal="center" vertical="center"/>
    </xf>
    <xf numFmtId="1" fontId="6" fillId="18" borderId="10" xfId="0" applyNumberFormat="1" applyFont="1" applyFill="1" applyBorder="1" applyAlignment="1" applyProtection="1">
      <alignment horizontal="center" vertical="center"/>
    </xf>
    <xf numFmtId="2" fontId="6" fillId="3" borderId="9" xfId="0" applyNumberFormat="1" applyFont="1" applyFill="1" applyBorder="1" applyAlignment="1" applyProtection="1">
      <alignment horizontal="center" vertical="center"/>
    </xf>
    <xf numFmtId="2" fontId="6" fillId="3" borderId="2" xfId="0" applyNumberFormat="1" applyFont="1" applyFill="1" applyBorder="1" applyAlignment="1" applyProtection="1">
      <alignment horizontal="center" vertical="center"/>
    </xf>
    <xf numFmtId="2" fontId="6" fillId="13" borderId="2" xfId="0" applyNumberFormat="1" applyFont="1" applyFill="1" applyBorder="1" applyAlignment="1" applyProtection="1">
      <alignment horizontal="center" vertical="center"/>
    </xf>
    <xf numFmtId="2" fontId="6" fillId="6" borderId="2" xfId="0" applyNumberFormat="1" applyFont="1" applyFill="1" applyBorder="1" applyAlignment="1" applyProtection="1">
      <alignment horizontal="center" vertical="center"/>
    </xf>
    <xf numFmtId="2" fontId="6" fillId="7" borderId="2" xfId="0" applyNumberFormat="1" applyFont="1" applyFill="1" applyBorder="1" applyAlignment="1" applyProtection="1">
      <alignment horizontal="center" vertical="center"/>
    </xf>
    <xf numFmtId="2" fontId="6" fillId="15" borderId="2" xfId="0" applyNumberFormat="1" applyFont="1" applyFill="1" applyBorder="1" applyAlignment="1" applyProtection="1">
      <alignment horizontal="center" vertical="center"/>
    </xf>
    <xf numFmtId="2" fontId="2" fillId="18" borderId="2" xfId="2" applyNumberFormat="1" applyFill="1" applyBorder="1" applyAlignment="1" applyProtection="1">
      <alignment horizontal="center" vertical="center"/>
    </xf>
    <xf numFmtId="2" fontId="4" fillId="16" borderId="2" xfId="7" applyNumberFormat="1" applyFont="1" applyFill="1" applyBorder="1" applyAlignment="1" applyProtection="1">
      <alignment horizontal="center" vertical="center"/>
    </xf>
    <xf numFmtId="2" fontId="6" fillId="18" borderId="2" xfId="0" applyNumberFormat="1" applyFont="1" applyFill="1" applyBorder="1" applyAlignment="1" applyProtection="1">
      <alignment horizontal="center" vertical="center"/>
    </xf>
    <xf numFmtId="0" fontId="0" fillId="0" borderId="11" xfId="0" applyBorder="1"/>
    <xf numFmtId="43" fontId="0" fillId="13" borderId="2" xfId="0" applyNumberFormat="1" applyFill="1" applyBorder="1"/>
    <xf numFmtId="43" fontId="6" fillId="3" borderId="5" xfId="1" applyFont="1" applyFill="1" applyBorder="1" applyAlignment="1" applyProtection="1">
      <alignment horizontal="center" vertical="center"/>
    </xf>
    <xf numFmtId="43" fontId="6" fillId="13" borderId="5" xfId="1" applyFont="1" applyFill="1" applyBorder="1" applyAlignment="1" applyProtection="1">
      <alignment horizontal="center" vertical="center"/>
    </xf>
    <xf numFmtId="43" fontId="6" fillId="6" borderId="5" xfId="1" applyFont="1" applyFill="1" applyBorder="1" applyAlignment="1" applyProtection="1">
      <alignment horizontal="center" vertical="center"/>
    </xf>
    <xf numFmtId="43" fontId="6" fillId="5" borderId="5" xfId="1" applyFont="1" applyFill="1" applyBorder="1" applyAlignment="1" applyProtection="1">
      <alignment horizontal="center" vertical="center"/>
    </xf>
    <xf numFmtId="43" fontId="6" fillId="15" borderId="5" xfId="1" applyFont="1" applyFill="1" applyBorder="1" applyAlignment="1" applyProtection="1">
      <alignment horizontal="center" vertical="center"/>
    </xf>
    <xf numFmtId="43" fontId="6" fillId="18" borderId="5" xfId="1" applyFont="1" applyFill="1" applyBorder="1" applyAlignment="1" applyProtection="1">
      <alignment horizontal="center" vertical="center"/>
    </xf>
    <xf numFmtId="165" fontId="6" fillId="11" borderId="8" xfId="1" applyNumberFormat="1" applyFont="1" applyFill="1" applyBorder="1" applyAlignment="1" applyProtection="1">
      <alignment horizontal="center" vertical="center"/>
    </xf>
    <xf numFmtId="43" fontId="17" fillId="18" borderId="5" xfId="1" applyFont="1" applyFill="1" applyBorder="1" applyAlignment="1" applyProtection="1">
      <alignment horizontal="center" vertical="center"/>
    </xf>
    <xf numFmtId="43" fontId="17" fillId="13" borderId="0" xfId="1" applyFont="1" applyFill="1" applyBorder="1" applyAlignment="1" applyProtection="1">
      <alignment horizontal="center" vertical="center"/>
    </xf>
    <xf numFmtId="165" fontId="17" fillId="18" borderId="0" xfId="1" applyNumberFormat="1" applyFont="1" applyFill="1" applyBorder="1" applyAlignment="1" applyProtection="1">
      <alignment horizontal="center" vertical="center"/>
    </xf>
    <xf numFmtId="0" fontId="16" fillId="18" borderId="0" xfId="0" applyFont="1" applyFill="1"/>
    <xf numFmtId="1" fontId="17" fillId="18" borderId="0" xfId="0" applyNumberFormat="1" applyFont="1" applyFill="1" applyBorder="1" applyAlignment="1" applyProtection="1">
      <alignment horizontal="center" vertical="center"/>
    </xf>
    <xf numFmtId="1" fontId="18" fillId="18" borderId="0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43" fontId="19" fillId="16" borderId="5" xfId="7" applyNumberFormat="1" applyFont="1" applyFill="1" applyBorder="1" applyAlignment="1" applyProtection="1">
      <alignment horizontal="center" vertical="center"/>
    </xf>
    <xf numFmtId="165" fontId="19" fillId="16" borderId="0" xfId="7" applyNumberFormat="1" applyFont="1" applyFill="1" applyBorder="1" applyAlignment="1" applyProtection="1">
      <alignment horizontal="center" vertical="center"/>
    </xf>
    <xf numFmtId="0" fontId="19" fillId="16" borderId="0" xfId="7" applyFont="1" applyFill="1"/>
    <xf numFmtId="1" fontId="19" fillId="16" borderId="0" xfId="7" applyNumberFormat="1" applyFont="1" applyFill="1" applyBorder="1" applyAlignment="1" applyProtection="1">
      <alignment horizontal="center" vertical="center"/>
    </xf>
    <xf numFmtId="1" fontId="17" fillId="18" borderId="4" xfId="0" applyNumberFormat="1" applyFont="1" applyFill="1" applyBorder="1" applyAlignment="1" applyProtection="1">
      <alignment horizontal="center" vertical="center"/>
    </xf>
    <xf numFmtId="1" fontId="17" fillId="18" borderId="6" xfId="0" applyNumberFormat="1" applyFont="1" applyFill="1" applyBorder="1" applyAlignment="1" applyProtection="1">
      <alignment horizontal="center" vertical="center"/>
    </xf>
    <xf numFmtId="1" fontId="19" fillId="16" borderId="6" xfId="7" applyNumberFormat="1" applyFont="1" applyFill="1" applyBorder="1" applyAlignment="1" applyProtection="1">
      <alignment horizontal="center" vertical="center"/>
    </xf>
    <xf numFmtId="1" fontId="19" fillId="16" borderId="15" xfId="7" applyNumberFormat="1" applyFont="1" applyFill="1" applyBorder="1" applyAlignment="1" applyProtection="1">
      <alignment horizontal="center" vertical="center"/>
    </xf>
    <xf numFmtId="1" fontId="6" fillId="13" borderId="4" xfId="0" applyNumberFormat="1" applyFont="1" applyFill="1" applyBorder="1" applyAlignment="1" applyProtection="1">
      <alignment horizontal="center" vertical="center"/>
    </xf>
    <xf numFmtId="1" fontId="6" fillId="13" borderId="6" xfId="0" applyNumberFormat="1" applyFont="1" applyFill="1" applyBorder="1" applyAlignment="1" applyProtection="1">
      <alignment horizontal="center" vertical="center"/>
    </xf>
    <xf numFmtId="1" fontId="6" fillId="13" borderId="15" xfId="0" applyNumberFormat="1" applyFont="1" applyFill="1" applyBorder="1" applyAlignment="1" applyProtection="1">
      <alignment horizontal="center" vertical="center"/>
    </xf>
    <xf numFmtId="43" fontId="16" fillId="13" borderId="4" xfId="0" applyNumberFormat="1" applyFont="1" applyFill="1" applyBorder="1"/>
    <xf numFmtId="43" fontId="16" fillId="13" borderId="6" xfId="0" applyNumberFormat="1" applyFont="1" applyFill="1" applyBorder="1"/>
    <xf numFmtId="43" fontId="16" fillId="13" borderId="15" xfId="0" applyNumberFormat="1" applyFont="1" applyFill="1" applyBorder="1"/>
    <xf numFmtId="43" fontId="0" fillId="4" borderId="4" xfId="1" applyFont="1" applyFill="1" applyBorder="1"/>
    <xf numFmtId="166" fontId="0" fillId="12" borderId="0" xfId="0" applyNumberFormat="1" applyFill="1" applyBorder="1"/>
    <xf numFmtId="43" fontId="6" fillId="12" borderId="0" xfId="1" applyFont="1" applyFill="1" applyBorder="1" applyAlignment="1" applyProtection="1">
      <alignment horizontal="center" vertical="center"/>
    </xf>
    <xf numFmtId="43" fontId="12" fillId="12" borderId="0" xfId="1" applyNumberFormat="1" applyFont="1" applyFill="1" applyBorder="1" applyAlignment="1" applyProtection="1">
      <alignment horizontal="center" vertical="center"/>
    </xf>
    <xf numFmtId="165" fontId="6" fillId="12" borderId="0" xfId="1" applyNumberFormat="1" applyFont="1" applyFill="1" applyBorder="1" applyAlignment="1" applyProtection="1">
      <alignment horizontal="center" vertical="center"/>
    </xf>
    <xf numFmtId="43" fontId="0" fillId="12" borderId="5" xfId="1" applyFont="1" applyFill="1" applyBorder="1"/>
    <xf numFmtId="43" fontId="0" fillId="12" borderId="6" xfId="1" applyFont="1" applyFill="1" applyBorder="1"/>
    <xf numFmtId="43" fontId="0" fillId="12" borderId="2" xfId="1" applyFont="1" applyFill="1" applyBorder="1"/>
    <xf numFmtId="43" fontId="0" fillId="12" borderId="0" xfId="1" applyFont="1" applyFill="1" applyBorder="1"/>
    <xf numFmtId="1" fontId="6" fillId="12" borderId="5" xfId="0" applyNumberFormat="1" applyFont="1" applyFill="1" applyBorder="1" applyAlignment="1" applyProtection="1">
      <alignment horizontal="center" vertical="center"/>
    </xf>
    <xf numFmtId="0" fontId="0" fillId="12" borderId="6" xfId="0" applyFill="1" applyBorder="1"/>
    <xf numFmtId="0" fontId="0" fillId="12" borderId="2" xfId="0" applyFill="1" applyBorder="1"/>
    <xf numFmtId="0" fontId="0" fillId="12" borderId="0" xfId="0" applyFill="1" applyBorder="1"/>
    <xf numFmtId="0" fontId="0" fillId="12" borderId="5" xfId="0" applyFill="1" applyBorder="1"/>
    <xf numFmtId="166" fontId="0" fillId="18" borderId="0" xfId="0" applyNumberFormat="1" applyFill="1" applyBorder="1"/>
    <xf numFmtId="43" fontId="6" fillId="18" borderId="0" xfId="1" applyFont="1" applyFill="1" applyBorder="1" applyAlignment="1" applyProtection="1">
      <alignment horizontal="center" vertical="center"/>
    </xf>
    <xf numFmtId="43" fontId="12" fillId="18" borderId="0" xfId="1" applyNumberFormat="1" applyFont="1" applyFill="1" applyBorder="1" applyAlignment="1" applyProtection="1">
      <alignment horizontal="center" vertical="center"/>
    </xf>
    <xf numFmtId="43" fontId="0" fillId="18" borderId="5" xfId="1" applyFont="1" applyFill="1" applyBorder="1"/>
    <xf numFmtId="43" fontId="0" fillId="18" borderId="6" xfId="1" applyFont="1" applyFill="1" applyBorder="1"/>
    <xf numFmtId="43" fontId="0" fillId="18" borderId="2" xfId="1" applyFont="1" applyFill="1" applyBorder="1"/>
    <xf numFmtId="43" fontId="0" fillId="18" borderId="0" xfId="1" applyFont="1" applyFill="1" applyBorder="1"/>
    <xf numFmtId="1" fontId="6" fillId="18" borderId="5" xfId="0" applyNumberFormat="1" applyFont="1" applyFill="1" applyBorder="1" applyAlignment="1" applyProtection="1">
      <alignment horizontal="center" vertical="center"/>
    </xf>
    <xf numFmtId="0" fontId="0" fillId="18" borderId="6" xfId="0" applyFill="1" applyBorder="1"/>
    <xf numFmtId="0" fontId="0" fillId="18" borderId="2" xfId="0" applyFill="1" applyBorder="1"/>
    <xf numFmtId="0" fontId="0" fillId="18" borderId="0" xfId="0" applyFill="1" applyBorder="1"/>
    <xf numFmtId="0" fontId="0" fillId="18" borderId="5" xfId="0" applyFill="1" applyBorder="1"/>
    <xf numFmtId="2" fontId="6" fillId="12" borderId="6" xfId="0" applyNumberFormat="1" applyFont="1" applyFill="1" applyBorder="1" applyAlignment="1" applyProtection="1">
      <alignment horizontal="center" vertical="center"/>
    </xf>
    <xf numFmtId="2" fontId="6" fillId="15" borderId="6" xfId="0" applyNumberFormat="1" applyFont="1" applyFill="1" applyBorder="1" applyAlignment="1" applyProtection="1">
      <alignment horizontal="center" vertical="center"/>
    </xf>
    <xf numFmtId="166" fontId="0" fillId="15" borderId="0" xfId="0" applyNumberFormat="1" applyFill="1" applyBorder="1"/>
    <xf numFmtId="43" fontId="6" fillId="15" borderId="0" xfId="1" applyFont="1" applyFill="1" applyBorder="1" applyAlignment="1" applyProtection="1">
      <alignment horizontal="center" vertical="center"/>
    </xf>
    <xf numFmtId="43" fontId="12" fillId="15" borderId="0" xfId="1" applyNumberFormat="1" applyFont="1" applyFill="1" applyBorder="1" applyAlignment="1" applyProtection="1">
      <alignment horizontal="center" vertical="center"/>
    </xf>
    <xf numFmtId="43" fontId="0" fillId="15" borderId="5" xfId="1" applyFont="1" applyFill="1" applyBorder="1"/>
    <xf numFmtId="43" fontId="0" fillId="15" borderId="6" xfId="1" applyFont="1" applyFill="1" applyBorder="1"/>
    <xf numFmtId="43" fontId="0" fillId="15" borderId="2" xfId="1" applyFont="1" applyFill="1" applyBorder="1"/>
    <xf numFmtId="43" fontId="0" fillId="15" borderId="0" xfId="1" applyFont="1" applyFill="1" applyBorder="1"/>
    <xf numFmtId="1" fontId="6" fillId="15" borderId="5" xfId="0" applyNumberFormat="1" applyFont="1" applyFill="1" applyBorder="1" applyAlignment="1" applyProtection="1">
      <alignment horizontal="center" vertical="center"/>
    </xf>
    <xf numFmtId="0" fontId="0" fillId="15" borderId="6" xfId="0" applyFill="1" applyBorder="1"/>
    <xf numFmtId="0" fontId="0" fillId="15" borderId="2" xfId="0" applyFill="1" applyBorder="1"/>
    <xf numFmtId="0" fontId="0" fillId="15" borderId="0" xfId="0" applyFill="1" applyBorder="1"/>
    <xf numFmtId="0" fontId="0" fillId="15" borderId="5" xfId="0" applyFill="1" applyBorder="1"/>
    <xf numFmtId="166" fontId="0" fillId="0" borderId="0" xfId="0" applyNumberFormat="1"/>
    <xf numFmtId="166" fontId="0" fillId="18" borderId="0" xfId="0" applyNumberFormat="1" applyFill="1"/>
    <xf numFmtId="166" fontId="0" fillId="15" borderId="0" xfId="0" applyNumberFormat="1" applyFill="1"/>
    <xf numFmtId="0" fontId="2" fillId="0" borderId="0" xfId="2" applyFill="1"/>
    <xf numFmtId="166" fontId="2" fillId="0" borderId="0" xfId="2" applyNumberFormat="1" applyFill="1"/>
    <xf numFmtId="0" fontId="13" fillId="22" borderId="10" xfId="6" applyBorder="1"/>
    <xf numFmtId="0" fontId="2" fillId="0" borderId="0" xfId="2" applyFill="1" applyBorder="1"/>
    <xf numFmtId="167" fontId="0" fillId="0" borderId="0" xfId="1" applyNumberFormat="1" applyFont="1"/>
    <xf numFmtId="166" fontId="2" fillId="0" borderId="0" xfId="2" applyNumberFormat="1" applyFill="1" applyBorder="1"/>
    <xf numFmtId="0" fontId="2" fillId="0" borderId="0" xfId="2" applyFill="1" applyAlignment="1">
      <alignment vertical="center" wrapText="1"/>
    </xf>
    <xf numFmtId="167" fontId="0" fillId="4" borderId="0" xfId="1" applyNumberFormat="1" applyFont="1" applyFill="1"/>
    <xf numFmtId="164" fontId="2" fillId="0" borderId="0" xfId="2" applyNumberFormat="1" applyFill="1" applyBorder="1"/>
    <xf numFmtId="43" fontId="0" fillId="4" borderId="0" xfId="1" applyFont="1" applyFill="1"/>
    <xf numFmtId="165" fontId="4" fillId="0" borderId="1" xfId="1" applyNumberFormat="1" applyFont="1" applyBorder="1"/>
    <xf numFmtId="165" fontId="4" fillId="0" borderId="3" xfId="1" applyNumberFormat="1" applyFont="1" applyBorder="1"/>
    <xf numFmtId="165" fontId="7" fillId="0" borderId="3" xfId="1" applyNumberFormat="1" applyFont="1" applyFill="1" applyBorder="1" applyAlignment="1" applyProtection="1">
      <alignment vertical="center"/>
    </xf>
    <xf numFmtId="165" fontId="12" fillId="0" borderId="3" xfId="1" applyNumberFormat="1" applyFont="1" applyFill="1" applyBorder="1" applyAlignment="1" applyProtection="1">
      <alignment vertical="center"/>
    </xf>
    <xf numFmtId="165" fontId="7" fillId="0" borderId="14" xfId="1" applyNumberFormat="1" applyFont="1" applyFill="1" applyBorder="1" applyAlignment="1" applyProtection="1">
      <alignment vertical="center"/>
    </xf>
    <xf numFmtId="165" fontId="7" fillId="0" borderId="0" xfId="1" applyNumberFormat="1" applyFont="1" applyFill="1" applyBorder="1" applyAlignment="1" applyProtection="1">
      <alignment vertical="center"/>
    </xf>
    <xf numFmtId="165" fontId="0" fillId="18" borderId="0" xfId="1" applyNumberFormat="1" applyFont="1" applyFill="1"/>
    <xf numFmtId="165" fontId="6" fillId="3" borderId="5" xfId="1" applyNumberFormat="1" applyFont="1" applyFill="1" applyBorder="1" applyAlignment="1" applyProtection="1">
      <alignment horizontal="center" vertical="center"/>
    </xf>
    <xf numFmtId="165" fontId="0" fillId="0" borderId="0" xfId="1" applyNumberFormat="1" applyFont="1"/>
    <xf numFmtId="165" fontId="0" fillId="15" borderId="0" xfId="1" applyNumberFormat="1" applyFont="1" applyFill="1"/>
    <xf numFmtId="165" fontId="12" fillId="15" borderId="0" xfId="1" applyNumberFormat="1" applyFont="1" applyFill="1" applyBorder="1" applyAlignment="1" applyProtection="1">
      <alignment horizontal="center" vertical="center"/>
    </xf>
    <xf numFmtId="43" fontId="0" fillId="0" borderId="0" xfId="1" applyFont="1" applyFill="1"/>
    <xf numFmtId="0" fontId="10" fillId="0" borderId="0" xfId="4" applyFill="1"/>
    <xf numFmtId="1" fontId="7" fillId="0" borderId="0" xfId="0" applyNumberFormat="1" applyFont="1" applyFill="1" applyBorder="1" applyAlignment="1" applyProtection="1">
      <alignment horizontal="center" vertical="center"/>
    </xf>
    <xf numFmtId="1" fontId="12" fillId="0" borderId="0" xfId="0" applyNumberFormat="1" applyFont="1" applyFill="1" applyBorder="1" applyAlignment="1" applyProtection="1">
      <alignment horizontal="center" vertical="center"/>
    </xf>
    <xf numFmtId="0" fontId="4" fillId="0" borderId="9" xfId="0" applyFont="1" applyBorder="1"/>
    <xf numFmtId="165" fontId="7" fillId="0" borderId="10" xfId="1" applyNumberFormat="1" applyFont="1" applyFill="1" applyBorder="1" applyAlignment="1" applyProtection="1">
      <alignment vertical="center"/>
    </xf>
    <xf numFmtId="165" fontId="7" fillId="0" borderId="11" xfId="1" applyNumberFormat="1" applyFont="1" applyFill="1" applyBorder="1" applyAlignment="1" applyProtection="1">
      <alignment vertical="center"/>
    </xf>
    <xf numFmtId="165" fontId="0" fillId="18" borderId="0" xfId="1" applyNumberFormat="1" applyFont="1" applyFill="1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43" fontId="0" fillId="0" borderId="5" xfId="1" applyFont="1" applyFill="1" applyBorder="1"/>
    <xf numFmtId="43" fontId="0" fillId="4" borderId="5" xfId="1" applyFont="1" applyFill="1" applyBorder="1"/>
    <xf numFmtId="165" fontId="0" fillId="15" borderId="0" xfId="1" applyNumberFormat="1" applyFont="1" applyFill="1" applyBorder="1"/>
    <xf numFmtId="165" fontId="0" fillId="0" borderId="12" xfId="1" applyNumberFormat="1" applyFont="1" applyBorder="1"/>
    <xf numFmtId="165" fontId="2" fillId="2" borderId="12" xfId="1" applyNumberFormat="1" applyFont="1" applyFill="1" applyBorder="1"/>
    <xf numFmtId="165" fontId="6" fillId="3" borderId="12" xfId="1" applyNumberFormat="1" applyFont="1" applyFill="1" applyBorder="1" applyAlignment="1" applyProtection="1">
      <alignment horizontal="center" vertical="center"/>
    </xf>
    <xf numFmtId="165" fontId="12" fillId="3" borderId="12" xfId="1" applyNumberFormat="1" applyFont="1" applyFill="1" applyBorder="1" applyAlignment="1" applyProtection="1">
      <alignment horizontal="center" vertical="center"/>
    </xf>
    <xf numFmtId="43" fontId="0" fillId="0" borderId="8" xfId="1" applyFont="1" applyFill="1" applyBorder="1"/>
    <xf numFmtId="43" fontId="6" fillId="3" borderId="4" xfId="1" applyFont="1" applyFill="1" applyBorder="1" applyAlignment="1" applyProtection="1">
      <alignment horizontal="center" vertical="center"/>
    </xf>
    <xf numFmtId="43" fontId="6" fillId="3" borderId="6" xfId="1" applyFont="1" applyFill="1" applyBorder="1" applyAlignment="1" applyProtection="1">
      <alignment horizontal="center" vertical="center"/>
    </xf>
    <xf numFmtId="43" fontId="6" fillId="15" borderId="15" xfId="1" applyFont="1" applyFill="1" applyBorder="1" applyAlignment="1" applyProtection="1">
      <alignment horizontal="center" vertical="center"/>
    </xf>
    <xf numFmtId="166" fontId="0" fillId="0" borderId="10" xfId="0" applyNumberFormat="1" applyBorder="1"/>
    <xf numFmtId="43" fontId="6" fillId="3" borderId="10" xfId="1" applyFont="1" applyFill="1" applyBorder="1" applyAlignment="1" applyProtection="1">
      <alignment horizontal="center" vertical="center"/>
    </xf>
    <xf numFmtId="43" fontId="12" fillId="3" borderId="10" xfId="1" applyNumberFormat="1" applyFont="1" applyFill="1" applyBorder="1" applyAlignment="1" applyProtection="1">
      <alignment horizontal="center" vertical="center"/>
    </xf>
    <xf numFmtId="167" fontId="0" fillId="0" borderId="11" xfId="1" applyNumberFormat="1" applyFont="1" applyBorder="1"/>
    <xf numFmtId="167" fontId="0" fillId="0" borderId="5" xfId="1" applyNumberFormat="1" applyFont="1" applyBorder="1"/>
    <xf numFmtId="165" fontId="2" fillId="2" borderId="12" xfId="2" applyNumberFormat="1" applyBorder="1"/>
    <xf numFmtId="0" fontId="4" fillId="0" borderId="0" xfId="0" applyFont="1"/>
    <xf numFmtId="0" fontId="4" fillId="0" borderId="11" xfId="0" applyFont="1" applyBorder="1"/>
    <xf numFmtId="0" fontId="6" fillId="0" borderId="1" xfId="0" applyNumberFormat="1" applyFont="1" applyFill="1" applyBorder="1" applyAlignment="1" applyProtection="1">
      <alignment vertical="center"/>
    </xf>
    <xf numFmtId="0" fontId="6" fillId="0" borderId="14" xfId="0" applyNumberFormat="1" applyFont="1" applyFill="1" applyBorder="1" applyAlignment="1" applyProtection="1">
      <alignment vertical="center"/>
    </xf>
    <xf numFmtId="0" fontId="4" fillId="0" borderId="4" xfId="0" applyFont="1" applyBorder="1"/>
    <xf numFmtId="0" fontId="6" fillId="0" borderId="13" xfId="0" applyNumberFormat="1" applyFont="1" applyFill="1" applyBorder="1" applyAlignment="1" applyProtection="1">
      <alignment vertical="center"/>
    </xf>
    <xf numFmtId="0" fontId="4" fillId="0" borderId="13" xfId="0" applyFont="1" applyBorder="1"/>
    <xf numFmtId="0" fontId="6" fillId="0" borderId="15" xfId="0" applyNumberFormat="1" applyFont="1" applyFill="1" applyBorder="1" applyAlignment="1" applyProtection="1">
      <alignment vertical="center"/>
    </xf>
    <xf numFmtId="165" fontId="4" fillId="0" borderId="14" xfId="1" applyNumberFormat="1" applyFont="1" applyBorder="1"/>
    <xf numFmtId="1" fontId="4" fillId="4" borderId="6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7" xfId="0" applyFill="1" applyBorder="1"/>
    <xf numFmtId="2" fontId="2" fillId="4" borderId="6" xfId="2" applyNumberFormat="1" applyFill="1" applyBorder="1" applyAlignment="1" applyProtection="1">
      <alignment horizontal="center" vertical="center"/>
    </xf>
    <xf numFmtId="2" fontId="6" fillId="4" borderId="6" xfId="0" applyNumberFormat="1" applyFont="1" applyFill="1" applyBorder="1" applyAlignment="1" applyProtection="1">
      <alignment horizontal="center" vertical="center"/>
    </xf>
    <xf numFmtId="0" fontId="0" fillId="4" borderId="0" xfId="0" applyFill="1"/>
    <xf numFmtId="166" fontId="0" fillId="4" borderId="0" xfId="0" applyNumberFormat="1" applyFill="1" applyBorder="1"/>
    <xf numFmtId="43" fontId="6" fillId="4" borderId="0" xfId="1" applyFont="1" applyFill="1" applyBorder="1" applyAlignment="1" applyProtection="1">
      <alignment horizontal="center" vertical="center"/>
    </xf>
    <xf numFmtId="43" fontId="12" fillId="4" borderId="0" xfId="1" applyNumberFormat="1" applyFont="1" applyFill="1" applyBorder="1" applyAlignment="1" applyProtection="1">
      <alignment horizontal="center" vertical="center"/>
    </xf>
    <xf numFmtId="165" fontId="6" fillId="4" borderId="0" xfId="1" applyNumberFormat="1" applyFont="1" applyFill="1" applyBorder="1" applyAlignment="1" applyProtection="1">
      <alignment horizontal="center" vertical="center"/>
    </xf>
    <xf numFmtId="0" fontId="0" fillId="4" borderId="0" xfId="0" applyFill="1" applyBorder="1"/>
    <xf numFmtId="167" fontId="0" fillId="4" borderId="5" xfId="1" applyNumberFormat="1" applyFont="1" applyFill="1" applyBorder="1"/>
    <xf numFmtId="166" fontId="0" fillId="4" borderId="12" xfId="0" applyNumberFormat="1" applyFill="1" applyBorder="1"/>
    <xf numFmtId="43" fontId="6" fillId="4" borderId="12" xfId="1" applyFont="1" applyFill="1" applyBorder="1" applyAlignment="1" applyProtection="1">
      <alignment horizontal="center" vertical="center"/>
    </xf>
    <xf numFmtId="43" fontId="12" fillId="4" borderId="12" xfId="1" applyNumberFormat="1" applyFont="1" applyFill="1" applyBorder="1" applyAlignment="1" applyProtection="1">
      <alignment horizontal="center" vertical="center"/>
    </xf>
    <xf numFmtId="165" fontId="6" fillId="4" borderId="12" xfId="1" applyNumberFormat="1" applyFont="1" applyFill="1" applyBorder="1" applyAlignment="1" applyProtection="1">
      <alignment horizontal="center" vertical="center"/>
    </xf>
    <xf numFmtId="0" fontId="0" fillId="4" borderId="12" xfId="0" applyFill="1" applyBorder="1"/>
    <xf numFmtId="167" fontId="0" fillId="4" borderId="8" xfId="1" applyNumberFormat="1" applyFont="1" applyFill="1" applyBorder="1"/>
    <xf numFmtId="1" fontId="7" fillId="3" borderId="4" xfId="0" applyNumberFormat="1" applyFont="1" applyFill="1" applyBorder="1" applyAlignment="1" applyProtection="1">
      <alignment horizontal="center" vertical="center"/>
    </xf>
    <xf numFmtId="1" fontId="7" fillId="3" borderId="6" xfId="0" applyNumberFormat="1" applyFont="1" applyFill="1" applyBorder="1" applyAlignment="1" applyProtection="1">
      <alignment horizontal="center" vertical="center"/>
    </xf>
    <xf numFmtId="1" fontId="7" fillId="5" borderId="6" xfId="0" applyNumberFormat="1" applyFont="1" applyFill="1" applyBorder="1" applyAlignment="1" applyProtection="1">
      <alignment horizontal="center" vertical="center"/>
    </xf>
    <xf numFmtId="1" fontId="7" fillId="6" borderId="6" xfId="0" applyNumberFormat="1" applyFont="1" applyFill="1" applyBorder="1" applyAlignment="1" applyProtection="1">
      <alignment horizontal="center" vertical="center"/>
    </xf>
    <xf numFmtId="1" fontId="7" fillId="7" borderId="6" xfId="0" applyNumberFormat="1" applyFont="1" applyFill="1" applyBorder="1" applyAlignment="1" applyProtection="1">
      <alignment horizontal="center" vertical="center"/>
    </xf>
    <xf numFmtId="1" fontId="7" fillId="8" borderId="6" xfId="0" applyNumberFormat="1" applyFont="1" applyFill="1" applyBorder="1" applyAlignment="1" applyProtection="1">
      <alignment horizontal="center" vertical="center"/>
    </xf>
    <xf numFmtId="0" fontId="7" fillId="9" borderId="6" xfId="0" applyFont="1" applyFill="1" applyBorder="1" applyAlignment="1" applyProtection="1">
      <alignment horizontal="center" vertical="center"/>
    </xf>
    <xf numFmtId="1" fontId="7" fillId="10" borderId="6" xfId="0" applyNumberFormat="1" applyFont="1" applyFill="1" applyBorder="1" applyAlignment="1" applyProtection="1">
      <alignment horizontal="center" vertical="center"/>
    </xf>
    <xf numFmtId="0" fontId="7" fillId="11" borderId="6" xfId="0" applyFont="1" applyFill="1" applyBorder="1" applyAlignment="1" applyProtection="1">
      <alignment horizontal="center" vertical="center" wrapText="1"/>
    </xf>
    <xf numFmtId="0" fontId="20" fillId="0" borderId="0" xfId="0" applyFont="1"/>
    <xf numFmtId="1" fontId="20" fillId="0" borderId="0" xfId="0" applyNumberFormat="1" applyFont="1" applyBorder="1"/>
    <xf numFmtId="1" fontId="20" fillId="0" borderId="12" xfId="0" applyNumberFormat="1" applyFont="1" applyBorder="1"/>
    <xf numFmtId="43" fontId="2" fillId="2" borderId="5" xfId="2" applyNumberFormat="1" applyBorder="1"/>
    <xf numFmtId="167" fontId="2" fillId="2" borderId="5" xfId="2" applyNumberFormat="1" applyBorder="1"/>
    <xf numFmtId="43" fontId="0" fillId="23" borderId="5" xfId="1" applyFont="1" applyFill="1" applyBorder="1"/>
    <xf numFmtId="165" fontId="3" fillId="0" borderId="4" xfId="0" applyNumberFormat="1" applyFont="1" applyBorder="1"/>
    <xf numFmtId="165" fontId="3" fillId="0" borderId="6" xfId="0" applyNumberFormat="1" applyFont="1" applyBorder="1"/>
    <xf numFmtId="165" fontId="3" fillId="0" borderId="15" xfId="0" applyNumberFormat="1" applyFont="1" applyBorder="1"/>
    <xf numFmtId="2" fontId="6" fillId="11" borderId="6" xfId="0" applyNumberFormat="1" applyFont="1" applyFill="1" applyBorder="1" applyAlignment="1" applyProtection="1">
      <alignment horizontal="center" vertical="center" wrapText="1"/>
    </xf>
    <xf numFmtId="2" fontId="6" fillId="4" borderId="6" xfId="0" applyNumberFormat="1" applyFont="1" applyFill="1" applyBorder="1" applyAlignment="1" applyProtection="1">
      <alignment horizontal="center" vertical="center" wrapText="1"/>
    </xf>
    <xf numFmtId="2" fontId="6" fillId="14" borderId="6" xfId="0" applyNumberFormat="1" applyFont="1" applyFill="1" applyBorder="1" applyAlignment="1" applyProtection="1">
      <alignment horizontal="center" vertical="center" wrapText="1"/>
    </xf>
    <xf numFmtId="2" fontId="6" fillId="18" borderId="2" xfId="0" applyNumberFormat="1" applyFont="1" applyFill="1" applyBorder="1" applyAlignment="1" applyProtection="1">
      <alignment horizontal="center" vertical="center" wrapText="1"/>
    </xf>
    <xf numFmtId="165" fontId="20" fillId="0" borderId="3" xfId="1" applyNumberFormat="1" applyFont="1" applyBorder="1"/>
    <xf numFmtId="165" fontId="3" fillId="18" borderId="0" xfId="1" applyNumberFormat="1" applyFont="1" applyFill="1" applyBorder="1"/>
    <xf numFmtId="165" fontId="3" fillId="0" borderId="0" xfId="1" applyNumberFormat="1" applyFont="1" applyBorder="1"/>
    <xf numFmtId="165" fontId="3" fillId="15" borderId="0" xfId="1" applyNumberFormat="1" applyFont="1" applyFill="1" applyBorder="1"/>
    <xf numFmtId="165" fontId="3" fillId="0" borderId="12" xfId="1" applyNumberFormat="1" applyFont="1" applyBorder="1"/>
  </cellXfs>
  <cellStyles count="8">
    <cellStyle name="Bad" xfId="2" builtinId="27"/>
    <cellStyle name="Comma" xfId="1" builtinId="3"/>
    <cellStyle name="Comma 2" xfId="3"/>
    <cellStyle name="Comma 3" xfId="5"/>
    <cellStyle name="Good" xfId="6" builtinId="26"/>
    <cellStyle name="Neutral" xfId="7" builtinId="28"/>
    <cellStyle name="Normal" xfId="0" builtinId="0"/>
    <cellStyle name="Normal 2" xfId="4"/>
  </cellStyles>
  <dxfs count="0"/>
  <tableStyles count="0" defaultTableStyle="TableStyleMedium2" defaultPivotStyle="PivotStyleLight16"/>
  <colors>
    <mruColors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82"/>
  <sheetViews>
    <sheetView tabSelected="1" topLeftCell="A269" workbookViewId="0">
      <selection activeCell="U534" sqref="U534"/>
    </sheetView>
  </sheetViews>
  <sheetFormatPr defaultRowHeight="14.4" x14ac:dyDescent="0.3"/>
  <cols>
    <col min="1" max="1" width="5.109375" customWidth="1"/>
    <col min="2" max="2" width="23.5546875" customWidth="1"/>
    <col min="3" max="4" width="9.88671875" style="175" customWidth="1"/>
    <col min="5" max="6" width="8.33203125" style="175" customWidth="1"/>
    <col min="10" max="14" width="8.88671875" style="175"/>
    <col min="16" max="16" width="10" customWidth="1"/>
    <col min="27" max="27" width="8.88671875" style="175"/>
  </cols>
  <sheetData>
    <row r="1" spans="1:20" s="175" customFormat="1" ht="15" thickBot="1" x14ac:dyDescent="0.35">
      <c r="B1" s="497" t="s">
        <v>43</v>
      </c>
      <c r="C1" s="361" t="s">
        <v>39</v>
      </c>
      <c r="D1" s="362" t="s">
        <v>40</v>
      </c>
      <c r="E1" s="362" t="s">
        <v>41</v>
      </c>
      <c r="F1" s="362" t="s">
        <v>42</v>
      </c>
      <c r="G1" s="362" t="s">
        <v>45</v>
      </c>
      <c r="H1" s="362" t="s">
        <v>46</v>
      </c>
      <c r="I1" s="362" t="s">
        <v>47</v>
      </c>
      <c r="J1" s="362"/>
      <c r="K1" s="362" t="s">
        <v>48</v>
      </c>
      <c r="L1" s="358" t="s">
        <v>13</v>
      </c>
      <c r="M1" s="359" t="s">
        <v>15</v>
      </c>
      <c r="N1" s="358" t="s">
        <v>14</v>
      </c>
      <c r="O1" s="360" t="s">
        <v>16</v>
      </c>
      <c r="P1" s="46" t="s">
        <v>66</v>
      </c>
      <c r="Q1" s="46" t="s">
        <v>67</v>
      </c>
    </row>
    <row r="2" spans="1:20" s="175" customFormat="1" x14ac:dyDescent="0.3">
      <c r="B2" s="408" t="s">
        <v>3</v>
      </c>
      <c r="C2" s="493">
        <f>AVERAGE(C14:C16)</f>
        <v>5.7575757575757579E-2</v>
      </c>
      <c r="D2" s="493">
        <f t="shared" ref="D2:K2" si="0">AVERAGE(D14:D16)</f>
        <v>5.6296296296296296E-2</v>
      </c>
      <c r="E2" s="493">
        <f t="shared" si="0"/>
        <v>0.12688888888888891</v>
      </c>
      <c r="F2" s="493">
        <f t="shared" si="0"/>
        <v>5.909090909090909E-2</v>
      </c>
      <c r="G2" s="493">
        <f t="shared" si="0"/>
        <v>9.6774193548387108E-2</v>
      </c>
      <c r="H2" s="493">
        <f t="shared" si="0"/>
        <v>0.48589473684210532</v>
      </c>
      <c r="I2" s="493">
        <f t="shared" si="0"/>
        <v>2.2126436781609193E-2</v>
      </c>
      <c r="J2" s="493"/>
      <c r="K2" s="493">
        <f t="shared" si="0"/>
        <v>0.16912193091968372</v>
      </c>
      <c r="L2" s="339">
        <f>AVERAGE(C2:K2)</f>
        <v>0.13422114374295466</v>
      </c>
      <c r="M2" s="391">
        <f>N2/SQRT((7))</f>
        <v>6.0771413118844854E-2</v>
      </c>
      <c r="N2" s="323">
        <f>STDEV(C2:I2)</f>
        <v>0.16078604593443163</v>
      </c>
      <c r="O2" s="347" t="s">
        <v>25</v>
      </c>
    </row>
    <row r="3" spans="1:20" s="175" customFormat="1" ht="15" thickBot="1" x14ac:dyDescent="0.35">
      <c r="B3" s="175" t="s">
        <v>59</v>
      </c>
      <c r="C3" s="492">
        <f>AVERAGE(C17:C19)</f>
        <v>0.55151515151515162</v>
      </c>
      <c r="D3" s="492">
        <f t="shared" ref="D3:K3" si="1">AVERAGE(D17:D19)</f>
        <v>0.32271604938271609</v>
      </c>
      <c r="E3" s="492">
        <f t="shared" si="1"/>
        <v>0.4797777777777778</v>
      </c>
      <c r="F3" s="492">
        <f t="shared" si="1"/>
        <v>0.33757575757575758</v>
      </c>
      <c r="G3" s="492">
        <f t="shared" si="1"/>
        <v>0.81874039938556065</v>
      </c>
      <c r="H3" s="492">
        <f t="shared" si="1"/>
        <v>0.98947368421052628</v>
      </c>
      <c r="I3" s="492">
        <f t="shared" si="1"/>
        <v>0.45517241379310347</v>
      </c>
      <c r="J3" s="492"/>
      <c r="K3" s="492">
        <f t="shared" si="1"/>
        <v>0.9251768622555141</v>
      </c>
      <c r="L3" s="339">
        <f t="shared" ref="L3:L11" si="2">AVERAGE(C3:K3)</f>
        <v>0.6100185119870134</v>
      </c>
      <c r="M3" s="391">
        <f t="shared" ref="M3:M11" si="3">N3/SQRT((7))</f>
        <v>9.4427115318481566E-2</v>
      </c>
      <c r="N3" s="323">
        <f t="shared" ref="N3:N11" si="4">STDEV(C3:I3)</f>
        <v>0.24983066415391988</v>
      </c>
      <c r="Q3" s="175">
        <f>TTEST($C$2:$K$2,C3:K3,2,1)</f>
        <v>1.6720986931864968E-4</v>
      </c>
    </row>
    <row r="4" spans="1:20" s="175" customFormat="1" x14ac:dyDescent="0.3">
      <c r="B4" s="266" t="s">
        <v>60</v>
      </c>
      <c r="C4" s="537">
        <f>AVERAGE(C20:C22)</f>
        <v>0.8412121212121213</v>
      </c>
      <c r="D4" s="537">
        <f t="shared" ref="D4:K4" si="5">AVERAGE(D20:D22)</f>
        <v>0.71827160493827158</v>
      </c>
      <c r="E4" s="537">
        <f t="shared" si="5"/>
        <v>0.84577777777777785</v>
      </c>
      <c r="F4" s="537">
        <f t="shared" si="5"/>
        <v>0.43757575757575756</v>
      </c>
      <c r="G4" s="537">
        <f t="shared" si="5"/>
        <v>1.3680491551459293</v>
      </c>
      <c r="H4" s="537">
        <f t="shared" si="5"/>
        <v>1.1522807017543861</v>
      </c>
      <c r="I4" s="537">
        <f t="shared" si="5"/>
        <v>0.96091954022988502</v>
      </c>
      <c r="J4" s="537"/>
      <c r="K4" s="537">
        <f t="shared" si="5"/>
        <v>1.4032459425717854</v>
      </c>
      <c r="L4" s="538">
        <f t="shared" si="2"/>
        <v>0.96591657515073925</v>
      </c>
      <c r="M4" s="539">
        <f t="shared" si="3"/>
        <v>0.11334747745455211</v>
      </c>
      <c r="N4" s="378">
        <f t="shared" si="4"/>
        <v>0.29988923708124537</v>
      </c>
      <c r="O4" s="267"/>
      <c r="P4" s="540">
        <f>TTEST($C$6:$K$6,C4:K4,2,1)</f>
        <v>3.3203720806230353E-4</v>
      </c>
      <c r="Q4" s="175">
        <f t="shared" ref="Q4:Q11" si="6">TTEST($C$2:$K$2,C4:K4,2,1)</f>
        <v>1.1063055217717573E-4</v>
      </c>
      <c r="S4" s="1">
        <f>L4/L6</f>
        <v>1.4293398818872365</v>
      </c>
    </row>
    <row r="5" spans="1:20" s="175" customFormat="1" x14ac:dyDescent="0.3">
      <c r="B5" s="345" t="s">
        <v>61</v>
      </c>
      <c r="C5" s="346">
        <f>AVERAGE(C23:C25)</f>
        <v>1.4351515151515153</v>
      </c>
      <c r="D5" s="346">
        <f t="shared" ref="D5:K5" si="7">AVERAGE(D23:D25)</f>
        <v>0.99086419753086419</v>
      </c>
      <c r="E5" s="346">
        <f t="shared" si="7"/>
        <v>1.4440000000000002</v>
      </c>
      <c r="F5" s="346">
        <f t="shared" si="7"/>
        <v>0.57363636363636372</v>
      </c>
      <c r="G5" s="346">
        <f t="shared" si="7"/>
        <v>2.2522273425499235</v>
      </c>
      <c r="H5" s="346">
        <f t="shared" si="7"/>
        <v>1.4694736842105265</v>
      </c>
      <c r="I5" s="346">
        <f t="shared" si="7"/>
        <v>1.5715517241379313</v>
      </c>
      <c r="J5" s="346"/>
      <c r="K5" s="346">
        <f t="shared" si="7"/>
        <v>1.7824386183936747</v>
      </c>
      <c r="L5" s="339">
        <f t="shared" si="2"/>
        <v>1.4399179307013501</v>
      </c>
      <c r="M5" s="391">
        <f t="shared" si="3"/>
        <v>0.19599683605450141</v>
      </c>
      <c r="N5" s="323">
        <f t="shared" si="4"/>
        <v>0.51855888595570876</v>
      </c>
      <c r="O5" s="262"/>
      <c r="P5" s="541">
        <f>TTEST($C$6:$K$6,C5:K5,2,1)</f>
        <v>3.6258469864858831E-4</v>
      </c>
      <c r="Q5" s="175">
        <f t="shared" si="6"/>
        <v>1.5087939716971937E-4</v>
      </c>
      <c r="S5" s="1">
        <f>L5/L6</f>
        <v>2.130755572420727</v>
      </c>
    </row>
    <row r="6" spans="1:20" s="175" customFormat="1" x14ac:dyDescent="0.3">
      <c r="B6" s="489" t="s">
        <v>62</v>
      </c>
      <c r="C6" s="480">
        <f>AVERAGE(C26:C28)</f>
        <v>0.64484848484848478</v>
      </c>
      <c r="D6" s="480">
        <f t="shared" ref="D6:K6" si="8">AVERAGE(D26:D28)</f>
        <v>0.37061728395061727</v>
      </c>
      <c r="E6" s="480">
        <f t="shared" si="8"/>
        <v>0.58044444444444443</v>
      </c>
      <c r="F6" s="480">
        <f t="shared" si="8"/>
        <v>0.35121212121212125</v>
      </c>
      <c r="G6" s="480">
        <f t="shared" si="8"/>
        <v>0.8599078341013825</v>
      </c>
      <c r="H6" s="480">
        <f t="shared" si="8"/>
        <v>0.92014035087719304</v>
      </c>
      <c r="I6" s="480">
        <f t="shared" si="8"/>
        <v>0.63735632183908042</v>
      </c>
      <c r="J6" s="480"/>
      <c r="K6" s="480">
        <f t="shared" si="8"/>
        <v>1.0416978776529338</v>
      </c>
      <c r="L6" s="481">
        <f t="shared" si="2"/>
        <v>0.67577808986578214</v>
      </c>
      <c r="M6" s="482">
        <f t="shared" si="3"/>
        <v>8.2299692620191475E-2</v>
      </c>
      <c r="N6" s="405">
        <f t="shared" si="4"/>
        <v>0.21774451965008443</v>
      </c>
      <c r="O6" s="262"/>
      <c r="P6" s="541" t="e">
        <f t="shared" ref="P6:P9" si="9">TTEST($C$6:$K$6,C6:K6,2,1)</f>
        <v>#DIV/0!</v>
      </c>
      <c r="Q6" s="175">
        <f t="shared" si="6"/>
        <v>1.4844773715453239E-4</v>
      </c>
      <c r="S6" s="1"/>
    </row>
    <row r="7" spans="1:20" s="175" customFormat="1" x14ac:dyDescent="0.3">
      <c r="B7" s="553" t="s">
        <v>63</v>
      </c>
      <c r="C7" s="558"/>
      <c r="D7" s="558"/>
      <c r="E7" s="558"/>
      <c r="F7" s="558"/>
      <c r="G7" s="558">
        <f t="shared" ref="G7:K7" si="10">AVERAGE(G29:G31)</f>
        <v>3.3680491551459291</v>
      </c>
      <c r="H7" s="558">
        <f t="shared" si="10"/>
        <v>1.9592982456140353</v>
      </c>
      <c r="I7" s="558">
        <f t="shared" si="10"/>
        <v>2.6948275862068964</v>
      </c>
      <c r="J7" s="558"/>
      <c r="K7" s="558">
        <f t="shared" si="10"/>
        <v>2.4602580108198087</v>
      </c>
      <c r="L7" s="559">
        <f t="shared" si="2"/>
        <v>2.6206082494466671</v>
      </c>
      <c r="M7" s="560">
        <f t="shared" si="3"/>
        <v>0.26631568346359596</v>
      </c>
      <c r="N7" s="561">
        <f t="shared" si="4"/>
        <v>0.70460506868087158</v>
      </c>
      <c r="O7" s="562"/>
      <c r="P7" s="563">
        <f t="shared" si="9"/>
        <v>1.2661499455851672E-2</v>
      </c>
      <c r="Q7" s="557">
        <f t="shared" si="6"/>
        <v>7.5695576372898452E-3</v>
      </c>
      <c r="R7" s="557"/>
      <c r="S7" s="504">
        <f>L7/L6</f>
        <v>3.8779124223562089</v>
      </c>
    </row>
    <row r="8" spans="1:20" s="175" customFormat="1" x14ac:dyDescent="0.3">
      <c r="B8" s="345" t="s">
        <v>64</v>
      </c>
      <c r="C8" s="346">
        <f>AVERAGE(C32:C34)</f>
        <v>4.2709090909090914</v>
      </c>
      <c r="D8" s="346">
        <f t="shared" ref="D8:K8" si="11">AVERAGE(D32:D34)</f>
        <v>1.5207407407407407</v>
      </c>
      <c r="E8" s="346">
        <f t="shared" si="11"/>
        <v>2.945333333333334</v>
      </c>
      <c r="F8" s="346">
        <f t="shared" si="11"/>
        <v>2.0106060606060612</v>
      </c>
      <c r="G8" s="346">
        <f t="shared" si="11"/>
        <v>10.902304147465438</v>
      </c>
      <c r="H8" s="346">
        <f t="shared" si="11"/>
        <v>2.5018947368421056</v>
      </c>
      <c r="I8" s="346">
        <f t="shared" si="11"/>
        <v>8.5675287356321856</v>
      </c>
      <c r="J8" s="346"/>
      <c r="K8" s="346">
        <f t="shared" si="11"/>
        <v>6.1806075738660011</v>
      </c>
      <c r="L8" s="339">
        <f t="shared" si="2"/>
        <v>4.8624905524243696</v>
      </c>
      <c r="M8" s="391">
        <f t="shared" si="3"/>
        <v>1.3702351340883219</v>
      </c>
      <c r="N8" s="323">
        <f t="shared" si="4"/>
        <v>3.6253014024809427</v>
      </c>
      <c r="O8" s="262"/>
      <c r="P8" s="541">
        <f t="shared" si="9"/>
        <v>8.6007905389673817E-3</v>
      </c>
      <c r="Q8" s="175">
        <f t="shared" si="6"/>
        <v>5.9837994333848798E-3</v>
      </c>
      <c r="S8" s="1">
        <f>L8/L6</f>
        <v>7.1953953899128633</v>
      </c>
    </row>
    <row r="9" spans="1:20" s="175" customFormat="1" ht="15" thickBot="1" x14ac:dyDescent="0.35">
      <c r="B9" s="554" t="s">
        <v>65</v>
      </c>
      <c r="C9" s="564"/>
      <c r="D9" s="564"/>
      <c r="E9" s="564"/>
      <c r="F9" s="564"/>
      <c r="G9" s="564">
        <f t="shared" ref="G9:K9" si="12">AVERAGE(G35:G37)</f>
        <v>21.907834101382491</v>
      </c>
      <c r="H9" s="564">
        <f t="shared" si="12"/>
        <v>20.078877192982457</v>
      </c>
      <c r="I9" s="564">
        <f t="shared" si="12"/>
        <v>27.312643678160921</v>
      </c>
      <c r="J9" s="564"/>
      <c r="K9" s="564">
        <f t="shared" si="12"/>
        <v>24.248189762796503</v>
      </c>
      <c r="L9" s="565">
        <f t="shared" si="2"/>
        <v>23.386886183830594</v>
      </c>
      <c r="M9" s="566">
        <f t="shared" si="3"/>
        <v>1.4216391235213064</v>
      </c>
      <c r="N9" s="567">
        <f t="shared" si="4"/>
        <v>3.7613035749172119</v>
      </c>
      <c r="O9" s="568"/>
      <c r="P9" s="569">
        <f t="shared" si="9"/>
        <v>7.9470151038401314E-4</v>
      </c>
      <c r="Q9" s="557">
        <f t="shared" si="6"/>
        <v>7.7182175730317265E-4</v>
      </c>
      <c r="R9" s="557"/>
      <c r="S9" s="504">
        <f>L9/L6</f>
        <v>34.607346012765106</v>
      </c>
    </row>
    <row r="10" spans="1:20" s="175" customFormat="1" x14ac:dyDescent="0.3">
      <c r="B10" s="175" t="s">
        <v>31</v>
      </c>
      <c r="C10" s="492">
        <f>AVERAGE(C38:C40)</f>
        <v>2.9090909090909087E-2</v>
      </c>
      <c r="D10" s="492">
        <f t="shared" ref="D10:F10" si="13">AVERAGE(D38:D40)</f>
        <v>6.7654320987654323E-2</v>
      </c>
      <c r="E10" s="492">
        <f t="shared" si="13"/>
        <v>0.10600000000000002</v>
      </c>
      <c r="F10" s="492">
        <f t="shared" si="13"/>
        <v>4.93939393939394E-2</v>
      </c>
      <c r="G10" s="492"/>
      <c r="H10" s="492"/>
      <c r="I10" s="492"/>
      <c r="J10" s="492"/>
      <c r="K10" s="492"/>
      <c r="L10" s="339">
        <f t="shared" si="2"/>
        <v>6.3034792368125703E-2</v>
      </c>
      <c r="M10" s="391">
        <f t="shared" si="3"/>
        <v>1.2355082226542958E-2</v>
      </c>
      <c r="N10" s="323">
        <f t="shared" si="4"/>
        <v>3.2688474999186853E-2</v>
      </c>
      <c r="Q10" s="175">
        <f t="shared" si="6"/>
        <v>0.26252451940536964</v>
      </c>
    </row>
    <row r="11" spans="1:20" s="175" customFormat="1" x14ac:dyDescent="0.3">
      <c r="B11" s="175" t="s">
        <v>70</v>
      </c>
      <c r="C11" s="492">
        <f>AVERAGE(C41:C43)</f>
        <v>0.56939393939393945</v>
      </c>
      <c r="E11" s="492">
        <f t="shared" ref="E11:F11" si="14">AVERAGE(E41:E43)</f>
        <v>0.57844444444444454</v>
      </c>
      <c r="F11" s="492">
        <f t="shared" si="14"/>
        <v>0.37757575757575762</v>
      </c>
      <c r="G11" s="492"/>
      <c r="H11" s="492"/>
      <c r="I11" s="492"/>
      <c r="J11" s="492"/>
      <c r="K11" s="492"/>
      <c r="L11" s="339">
        <f t="shared" si="2"/>
        <v>0.50847138047138052</v>
      </c>
      <c r="M11" s="391">
        <f t="shared" si="3"/>
        <v>4.2879775419758077E-2</v>
      </c>
      <c r="N11" s="323">
        <f t="shared" si="4"/>
        <v>0.11344922203498015</v>
      </c>
      <c r="Q11" s="175">
        <f t="shared" si="6"/>
        <v>1.7402110956130618E-2</v>
      </c>
    </row>
    <row r="12" spans="1:20" s="175" customFormat="1" ht="15" thickBot="1" x14ac:dyDescent="0.35">
      <c r="D12" s="338">
        <f>AVERAGE(D44:D46)</f>
        <v>3.6543209876543206E-2</v>
      </c>
    </row>
    <row r="13" spans="1:20" s="175" customFormat="1" ht="15" thickBot="1" x14ac:dyDescent="0.35">
      <c r="A13" s="266"/>
      <c r="B13" s="267" t="s">
        <v>43</v>
      </c>
      <c r="C13" s="361" t="s">
        <v>39</v>
      </c>
      <c r="D13" s="362" t="s">
        <v>40</v>
      </c>
      <c r="E13" s="362" t="s">
        <v>41</v>
      </c>
      <c r="F13" s="362" t="s">
        <v>42</v>
      </c>
      <c r="G13" s="362" t="s">
        <v>45</v>
      </c>
      <c r="H13" s="362" t="s">
        <v>46</v>
      </c>
      <c r="I13" s="362" t="s">
        <v>47</v>
      </c>
      <c r="J13" s="362"/>
      <c r="K13" s="362" t="s">
        <v>48</v>
      </c>
      <c r="L13" s="358" t="s">
        <v>13</v>
      </c>
      <c r="M13" s="359" t="s">
        <v>15</v>
      </c>
      <c r="N13" s="358" t="s">
        <v>14</v>
      </c>
      <c r="O13" s="360" t="s">
        <v>16</v>
      </c>
      <c r="P13" s="368" t="s">
        <v>49</v>
      </c>
      <c r="Q13" s="388" t="s">
        <v>34</v>
      </c>
      <c r="R13" s="313" t="s">
        <v>35</v>
      </c>
      <c r="S13" s="313" t="s">
        <v>36</v>
      </c>
      <c r="T13" s="344" t="s">
        <v>37</v>
      </c>
    </row>
    <row r="14" spans="1:20" s="175" customFormat="1" x14ac:dyDescent="0.3">
      <c r="A14" s="345"/>
      <c r="B14" s="178" t="s">
        <v>3</v>
      </c>
      <c r="C14" s="346">
        <v>0.05</v>
      </c>
      <c r="D14" s="346">
        <v>6.9629629629629625E-2</v>
      </c>
      <c r="E14" s="346">
        <v>0.10800000000000003</v>
      </c>
      <c r="F14" s="346">
        <v>5.7272727272727274E-2</v>
      </c>
      <c r="G14" s="346">
        <v>0.11981566820276499</v>
      </c>
      <c r="H14" s="346">
        <v>0.49010526315789477</v>
      </c>
      <c r="I14" s="346">
        <v>2.7586206896551724E-2</v>
      </c>
      <c r="J14" s="346"/>
      <c r="K14" s="346">
        <v>0.13583021223470662</v>
      </c>
      <c r="L14" s="339">
        <f>AVERAGE(C14:K16)</f>
        <v>0.13422114374295466</v>
      </c>
      <c r="M14" s="391">
        <f>N14/SQRT((20))</f>
        <v>3.4232490279754571E-2</v>
      </c>
      <c r="N14" s="323">
        <f>STDEV(C14:I16)</f>
        <v>0.15309235060926404</v>
      </c>
      <c r="O14" s="347" t="s">
        <v>25</v>
      </c>
      <c r="P14" s="373">
        <f>TTEST($C$26:$K$28,C14:K16,2,2)</f>
        <v>2.6807042774942328E-12</v>
      </c>
      <c r="Q14" s="389">
        <f>AVERAGE(C14:E16)</f>
        <v>8.0253647586980933E-2</v>
      </c>
      <c r="R14" s="380">
        <f>AVERAGE(C14:F16)</f>
        <v>7.4962962962962995E-2</v>
      </c>
      <c r="S14" s="380">
        <f>AVERAGE(G14:I16)</f>
        <v>0.20159845572403387</v>
      </c>
      <c r="T14" s="250">
        <f>AVERAGE(G14:K16)</f>
        <v>0.19347932452294633</v>
      </c>
    </row>
    <row r="15" spans="1:20" s="175" customFormat="1" x14ac:dyDescent="0.3">
      <c r="A15" s="345"/>
      <c r="B15" s="179"/>
      <c r="C15" s="346">
        <v>3.8181818181818185E-2</v>
      </c>
      <c r="D15" s="346">
        <v>5.7777777777777775E-2</v>
      </c>
      <c r="E15" s="346">
        <v>0.13333333333333336</v>
      </c>
      <c r="F15" s="346">
        <v>6.0000000000000005E-2</v>
      </c>
      <c r="G15" s="346">
        <v>9.8617511520737333E-2</v>
      </c>
      <c r="H15" s="346">
        <v>0.47831578947368419</v>
      </c>
      <c r="I15" s="346">
        <v>1.810344827586207E-2</v>
      </c>
      <c r="J15" s="346"/>
      <c r="K15" s="346">
        <v>0.14881398252184769</v>
      </c>
      <c r="L15" s="339"/>
      <c r="M15" s="391"/>
      <c r="N15" s="323"/>
      <c r="O15" s="347"/>
      <c r="P15" s="370"/>
      <c r="Q15" s="345"/>
      <c r="R15" s="262"/>
      <c r="S15" s="262"/>
      <c r="T15" s="284"/>
    </row>
    <row r="16" spans="1:20" s="175" customFormat="1" x14ac:dyDescent="0.3">
      <c r="A16" s="345"/>
      <c r="B16" s="179"/>
      <c r="C16" s="346">
        <v>8.4545454545454549E-2</v>
      </c>
      <c r="D16" s="346">
        <v>4.1481481481481487E-2</v>
      </c>
      <c r="E16" s="346">
        <v>0.13933333333333336</v>
      </c>
      <c r="F16" s="346">
        <v>6.0000000000000005E-2</v>
      </c>
      <c r="G16" s="346">
        <v>7.1889400921658991E-2</v>
      </c>
      <c r="H16" s="346">
        <v>0.48926315789473684</v>
      </c>
      <c r="I16" s="346">
        <v>2.0689655172413793E-2</v>
      </c>
      <c r="J16" s="346"/>
      <c r="K16" s="346">
        <v>0.22272159800249686</v>
      </c>
      <c r="L16" s="339"/>
      <c r="M16" s="391"/>
      <c r="N16" s="323"/>
      <c r="O16" s="347"/>
      <c r="P16" s="370"/>
      <c r="Q16" s="345"/>
      <c r="R16" s="262"/>
      <c r="S16" s="262"/>
      <c r="T16" s="284"/>
    </row>
    <row r="17" spans="1:21" s="175" customFormat="1" x14ac:dyDescent="0.3">
      <c r="A17" s="345"/>
      <c r="B17" s="180" t="s">
        <v>4</v>
      </c>
      <c r="C17" s="346">
        <v>0.45</v>
      </c>
      <c r="D17" s="346">
        <v>0.32148148148148148</v>
      </c>
      <c r="E17" s="346">
        <v>0.49333333333333335</v>
      </c>
      <c r="F17" s="346">
        <v>0.32363636363636361</v>
      </c>
      <c r="G17" s="346">
        <v>0.6442396313364056</v>
      </c>
      <c r="H17" s="346">
        <v>1.0037894736842106</v>
      </c>
      <c r="I17" s="346">
        <v>0.37931034482758624</v>
      </c>
      <c r="J17" s="346"/>
      <c r="K17" s="346">
        <v>0.74806491885143578</v>
      </c>
      <c r="L17" s="339">
        <f>AVERAGE(C17:K19)</f>
        <v>0.61001851198701351</v>
      </c>
      <c r="M17" s="391">
        <f>N17/SQRT((20))</f>
        <v>5.4798936223078396E-2</v>
      </c>
      <c r="N17" s="323">
        <f>STDEV(C17:I19)</f>
        <v>0.24506829297895774</v>
      </c>
      <c r="O17" s="254">
        <f>TTEST($C$14:$K$16,C17:K19,2,2)</f>
        <v>6.5633585655635777E-10</v>
      </c>
      <c r="P17" s="371">
        <f>TTEST($C$26:$K$28,C17:K19,2,2)</f>
        <v>0.37259380086529681</v>
      </c>
      <c r="Q17" s="390">
        <f>AVERAGE(C17:E19)</f>
        <v>0.45133632622521513</v>
      </c>
      <c r="R17" s="383">
        <f>AVERAGE(C17:F19)</f>
        <v>0.42289618406285073</v>
      </c>
      <c r="S17" s="383">
        <f>AVERAGE(G17:I19)</f>
        <v>0.75446216579639691</v>
      </c>
      <c r="T17" s="254">
        <f>AVERAGE(G17:K19)</f>
        <v>0.79714083991117601</v>
      </c>
    </row>
    <row r="18" spans="1:21" s="175" customFormat="1" x14ac:dyDescent="0.3">
      <c r="A18" s="345"/>
      <c r="B18" s="180"/>
      <c r="C18" s="346">
        <v>0.58909090909090922</v>
      </c>
      <c r="D18" s="346">
        <v>0.29333333333333333</v>
      </c>
      <c r="E18" s="346">
        <v>0.47333333333333333</v>
      </c>
      <c r="F18" s="346">
        <v>0.3227272727272727</v>
      </c>
      <c r="G18" s="346">
        <v>0.87834101382488472</v>
      </c>
      <c r="H18" s="346">
        <v>0.99621052631578966</v>
      </c>
      <c r="I18" s="346">
        <v>0.46120689655172414</v>
      </c>
      <c r="J18" s="346"/>
      <c r="K18" s="346">
        <v>1.0686641697877655</v>
      </c>
      <c r="L18" s="340"/>
      <c r="M18" s="392"/>
      <c r="N18" s="325"/>
      <c r="O18" s="348"/>
      <c r="P18" s="370"/>
      <c r="Q18" s="345"/>
      <c r="R18" s="262"/>
      <c r="S18" s="262"/>
      <c r="T18" s="284"/>
    </row>
    <row r="19" spans="1:21" s="175" customFormat="1" x14ac:dyDescent="0.3">
      <c r="A19" s="345"/>
      <c r="B19" s="180"/>
      <c r="C19" s="346">
        <v>0.61545454545454559</v>
      </c>
      <c r="D19" s="346">
        <v>0.35333333333333333</v>
      </c>
      <c r="E19" s="346">
        <v>0.47266666666666673</v>
      </c>
      <c r="F19" s="346">
        <v>0.36636363636363639</v>
      </c>
      <c r="G19" s="346">
        <v>0.93364055299539173</v>
      </c>
      <c r="H19" s="346">
        <v>0.96842105263157896</v>
      </c>
      <c r="I19" s="346">
        <v>0.52500000000000002</v>
      </c>
      <c r="J19" s="346"/>
      <c r="K19" s="346">
        <v>0.95880149812734083</v>
      </c>
      <c r="L19" s="340"/>
      <c r="M19" s="392"/>
      <c r="N19" s="325"/>
      <c r="O19" s="348"/>
      <c r="P19" s="370"/>
      <c r="Q19" s="345"/>
      <c r="R19" s="262"/>
      <c r="S19" s="262"/>
      <c r="T19" s="284"/>
    </row>
    <row r="20" spans="1:21" s="175" customFormat="1" x14ac:dyDescent="0.3">
      <c r="A20" s="345"/>
      <c r="B20" s="181" t="s">
        <v>5</v>
      </c>
      <c r="C20" s="466">
        <v>0.78909090909090907</v>
      </c>
      <c r="D20" s="466">
        <v>0.6518518518518519</v>
      </c>
      <c r="E20" s="466">
        <v>0.79533333333333345</v>
      </c>
      <c r="F20" s="466">
        <v>0.41636363636363644</v>
      </c>
      <c r="G20" s="466">
        <v>1.2617511520737326</v>
      </c>
      <c r="H20" s="466">
        <v>1.0812631578947369</v>
      </c>
      <c r="I20" s="466">
        <v>0.87499999999999989</v>
      </c>
      <c r="J20" s="466"/>
      <c r="K20" s="466">
        <v>1.1985018726591758</v>
      </c>
      <c r="L20" s="467">
        <f>AVERAGE(C20:K22)</f>
        <v>0.96591657515073936</v>
      </c>
      <c r="M20" s="468">
        <f>N20/SQRT((20))</f>
        <v>6.4974118563657701E-2</v>
      </c>
      <c r="N20" s="409">
        <f>STDEV(C20:I22)</f>
        <v>0.29057309177293922</v>
      </c>
      <c r="O20" s="469">
        <f>TTEST($C$14:$K$16,C20:K22,2,2)</f>
        <v>3.9581567001841811E-15</v>
      </c>
      <c r="P20" s="470">
        <f>TTEST($C$26:$K$28,C20:K22,2,2)</f>
        <v>9.9645969430093607E-4</v>
      </c>
      <c r="Q20" s="471">
        <f>AVERAGE(C20:E22)</f>
        <v>0.80175383464272365</v>
      </c>
      <c r="R20" s="472">
        <f>AVERAGE(C20:F22)</f>
        <v>0.71070931537598214</v>
      </c>
      <c r="S20" s="472">
        <f>AVERAGE(G20:I22)</f>
        <v>1.1604164657100666</v>
      </c>
      <c r="T20" s="469">
        <f>AVERAGE(G20:K22)</f>
        <v>1.2211238349254965</v>
      </c>
      <c r="U20" s="175">
        <f>TTEST($C$26:$K$28,C20:K22,2,2)</f>
        <v>9.9645969430093607E-4</v>
      </c>
    </row>
    <row r="21" spans="1:21" s="175" customFormat="1" x14ac:dyDescent="0.3">
      <c r="A21" s="345"/>
      <c r="B21" s="181"/>
      <c r="C21" s="466">
        <v>0.90272727272727271</v>
      </c>
      <c r="D21" s="466">
        <v>0.76444444444444448</v>
      </c>
      <c r="E21" s="466">
        <v>0.872</v>
      </c>
      <c r="F21" s="466">
        <v>0.47000000000000003</v>
      </c>
      <c r="G21" s="466">
        <v>1.3723502304147466</v>
      </c>
      <c r="H21" s="466">
        <v>1.1738947368421053</v>
      </c>
      <c r="I21" s="466">
        <v>0.93275862068965532</v>
      </c>
      <c r="J21" s="466"/>
      <c r="K21" s="466">
        <v>1.4761548064918852</v>
      </c>
      <c r="L21" s="467"/>
      <c r="M21" s="468"/>
      <c r="N21" s="409"/>
      <c r="O21" s="473"/>
      <c r="P21" s="474"/>
      <c r="Q21" s="475"/>
      <c r="R21" s="476"/>
      <c r="S21" s="476"/>
      <c r="T21" s="477"/>
    </row>
    <row r="22" spans="1:21" s="175" customFormat="1" x14ac:dyDescent="0.3">
      <c r="A22" s="345"/>
      <c r="B22" s="181"/>
      <c r="C22" s="466">
        <v>0.8318181818181819</v>
      </c>
      <c r="D22" s="466">
        <v>0.73851851851851857</v>
      </c>
      <c r="E22" s="466">
        <v>0.87000000000000011</v>
      </c>
      <c r="F22" s="466">
        <v>0.42636363636363633</v>
      </c>
      <c r="G22" s="466">
        <v>1.4700460829493087</v>
      </c>
      <c r="H22" s="466">
        <v>1.2016842105263161</v>
      </c>
      <c r="I22" s="466">
        <v>1.0750000000000002</v>
      </c>
      <c r="J22" s="466"/>
      <c r="K22" s="466">
        <v>1.5350811485642946</v>
      </c>
      <c r="L22" s="467"/>
      <c r="M22" s="468"/>
      <c r="N22" s="409"/>
      <c r="O22" s="473"/>
      <c r="P22" s="474"/>
      <c r="Q22" s="475"/>
      <c r="R22" s="476"/>
      <c r="S22" s="476"/>
      <c r="T22" s="477"/>
    </row>
    <row r="23" spans="1:21" s="175" customFormat="1" x14ac:dyDescent="0.3">
      <c r="A23" s="345"/>
      <c r="B23" s="478" t="s">
        <v>6</v>
      </c>
      <c r="C23" s="453">
        <v>1.4100000000000001</v>
      </c>
      <c r="D23" s="453">
        <v>0.91333333333333344</v>
      </c>
      <c r="E23" s="453">
        <v>1.4560000000000004</v>
      </c>
      <c r="F23" s="453">
        <v>0.49818181818181828</v>
      </c>
      <c r="G23" s="453">
        <v>2.1087557603686635</v>
      </c>
      <c r="H23" s="453">
        <v>1.3869473684210527</v>
      </c>
      <c r="I23" s="453">
        <v>1.443103448275862</v>
      </c>
      <c r="J23" s="453"/>
      <c r="K23" s="453">
        <v>1.7158551810237204</v>
      </c>
      <c r="L23" s="454">
        <f>AVERAGE(C23:K25)</f>
        <v>1.4399179307013501</v>
      </c>
      <c r="M23" s="455">
        <f>N23/SQRT((20))</f>
        <v>0.1113628420162338</v>
      </c>
      <c r="N23" s="456">
        <f>STDEV(C23:I25)</f>
        <v>0.49802976983173702</v>
      </c>
      <c r="O23" s="457">
        <f>TTEST($C$14:$K$16,C23:K25,2,2)</f>
        <v>1.2784065651393758E-16</v>
      </c>
      <c r="P23" s="458">
        <f>TTEST($C$26:$K$28,C23:K25,2,2)</f>
        <v>1.1889695978355934E-8</v>
      </c>
      <c r="Q23" s="459">
        <f>AVERAGE(C23:E25)</f>
        <v>1.2900052375607933</v>
      </c>
      <c r="R23" s="460">
        <f>AVERAGE(C23:F25)</f>
        <v>1.1109130190796859</v>
      </c>
      <c r="S23" s="460">
        <f>AVERAGE(G23:I25)</f>
        <v>1.764417583632794</v>
      </c>
      <c r="T23" s="457">
        <f>AVERAGE(G23:K25)</f>
        <v>1.7689228423230139</v>
      </c>
      <c r="U23" s="175">
        <f>TTEST($C$26:$K$28,C23:K25,2,2)</f>
        <v>1.1889695978355934E-8</v>
      </c>
    </row>
    <row r="24" spans="1:21" s="175" customFormat="1" x14ac:dyDescent="0.3">
      <c r="A24" s="345"/>
      <c r="B24" s="478"/>
      <c r="C24" s="453">
        <v>1.3909090909090911</v>
      </c>
      <c r="D24" s="453">
        <v>0.94592592592592595</v>
      </c>
      <c r="E24" s="453">
        <v>1.4240000000000002</v>
      </c>
      <c r="F24" s="453">
        <v>0.55272727272727273</v>
      </c>
      <c r="G24" s="453">
        <v>2.3124423963133642</v>
      </c>
      <c r="H24" s="453">
        <v>1.4618947368421054</v>
      </c>
      <c r="I24" s="453">
        <v>1.6750000000000003</v>
      </c>
      <c r="J24" s="453"/>
      <c r="K24" s="453">
        <v>1.7607990012484396</v>
      </c>
      <c r="L24" s="454"/>
      <c r="M24" s="455"/>
      <c r="N24" s="456"/>
      <c r="O24" s="461"/>
      <c r="P24" s="462"/>
      <c r="Q24" s="463"/>
      <c r="R24" s="464"/>
      <c r="S24" s="464"/>
      <c r="T24" s="465"/>
    </row>
    <row r="25" spans="1:21" s="175" customFormat="1" x14ac:dyDescent="0.3">
      <c r="A25" s="345"/>
      <c r="B25" s="478"/>
      <c r="C25" s="453">
        <v>1.5045454545454546</v>
      </c>
      <c r="D25" s="453">
        <v>1.1133333333333333</v>
      </c>
      <c r="E25" s="453">
        <v>1.452</v>
      </c>
      <c r="F25" s="453">
        <v>0.67</v>
      </c>
      <c r="G25" s="453">
        <v>2.3354838709677419</v>
      </c>
      <c r="H25" s="453">
        <v>1.5595789473684214</v>
      </c>
      <c r="I25" s="453">
        <v>1.5965517241379312</v>
      </c>
      <c r="J25" s="453"/>
      <c r="K25" s="453">
        <v>1.8706616729088641</v>
      </c>
      <c r="L25" s="454"/>
      <c r="M25" s="455"/>
      <c r="N25" s="456"/>
      <c r="O25" s="461"/>
      <c r="P25" s="462"/>
      <c r="Q25" s="463"/>
      <c r="R25" s="464"/>
      <c r="S25" s="464"/>
      <c r="T25" s="465"/>
    </row>
    <row r="26" spans="1:21" s="175" customFormat="1" x14ac:dyDescent="0.3">
      <c r="A26" s="345"/>
      <c r="B26" s="479" t="s">
        <v>7</v>
      </c>
      <c r="C26" s="480">
        <v>0.6272727272727272</v>
      </c>
      <c r="D26" s="480">
        <v>0.31703703703703706</v>
      </c>
      <c r="E26" s="480">
        <v>0.53000000000000014</v>
      </c>
      <c r="F26" s="480">
        <v>0.28818181818181815</v>
      </c>
      <c r="G26" s="480">
        <v>0.81198156682027656</v>
      </c>
      <c r="H26" s="480">
        <v>0.86315789473684212</v>
      </c>
      <c r="I26" s="480">
        <v>0.64396551724137929</v>
      </c>
      <c r="J26" s="480"/>
      <c r="K26" s="480">
        <v>1.0846441947565544</v>
      </c>
      <c r="L26" s="481">
        <f>AVERAGE(C26:K28)</f>
        <v>0.67577808986578214</v>
      </c>
      <c r="M26" s="482">
        <f>N26/SQRT((20))</f>
        <v>4.7082898257680521E-2</v>
      </c>
      <c r="N26" s="405">
        <f>STDEV(C26:I28)</f>
        <v>0.21056112216376013</v>
      </c>
      <c r="O26" s="483">
        <f>TTEST($C$14:$K$16,C26:K28,2,2)</f>
        <v>2.6807042774942328E-12</v>
      </c>
      <c r="P26" s="484">
        <f>TTEST($C$26:$K$28,C26:K28,2,2)</f>
        <v>1</v>
      </c>
      <c r="Q26" s="485">
        <f>AVERAGE(C26:E28)</f>
        <v>0.53197007108118222</v>
      </c>
      <c r="R26" s="486">
        <f>AVERAGE(C26:F28)</f>
        <v>0.48678058361391696</v>
      </c>
      <c r="S26" s="486">
        <f>AVERAGE(G26:I28)</f>
        <v>0.80580150227255209</v>
      </c>
      <c r="T26" s="483">
        <f>AVERAGE(G26:K28)</f>
        <v>0.86477559611764754</v>
      </c>
    </row>
    <row r="27" spans="1:21" s="175" customFormat="1" x14ac:dyDescent="0.3">
      <c r="A27" s="345"/>
      <c r="B27" s="479"/>
      <c r="C27" s="480">
        <v>0.66</v>
      </c>
      <c r="D27" s="480">
        <v>0.3762962962962963</v>
      </c>
      <c r="E27" s="480">
        <v>0.59866666666666668</v>
      </c>
      <c r="F27" s="480">
        <v>0.38363636363636366</v>
      </c>
      <c r="G27" s="480">
        <v>0.94746543778801851</v>
      </c>
      <c r="H27" s="480">
        <v>0.95494736842105266</v>
      </c>
      <c r="I27" s="480">
        <v>0.65775862068965518</v>
      </c>
      <c r="J27" s="480"/>
      <c r="K27" s="480">
        <v>1.0416978776529338</v>
      </c>
      <c r="L27" s="481"/>
      <c r="M27" s="482"/>
      <c r="N27" s="405"/>
      <c r="O27" s="487"/>
      <c r="P27" s="488"/>
      <c r="Q27" s="489"/>
      <c r="R27" s="490"/>
      <c r="S27" s="490"/>
      <c r="T27" s="491"/>
    </row>
    <row r="28" spans="1:21" s="175" customFormat="1" x14ac:dyDescent="0.3">
      <c r="A28" s="345"/>
      <c r="B28" s="479"/>
      <c r="C28" s="480">
        <v>0.64727272727272722</v>
      </c>
      <c r="D28" s="480">
        <v>0.41851851851851846</v>
      </c>
      <c r="E28" s="480">
        <v>0.6126666666666668</v>
      </c>
      <c r="F28" s="480">
        <v>0.38181818181818183</v>
      </c>
      <c r="G28" s="480">
        <v>0.82027649769585265</v>
      </c>
      <c r="H28" s="480">
        <v>0.94231578947368422</v>
      </c>
      <c r="I28" s="480">
        <v>0.6103448275862069</v>
      </c>
      <c r="J28" s="480"/>
      <c r="K28" s="480">
        <v>0.99875156054931336</v>
      </c>
      <c r="L28" s="481"/>
      <c r="M28" s="482"/>
      <c r="N28" s="405"/>
      <c r="O28" s="487"/>
      <c r="P28" s="488"/>
      <c r="Q28" s="489"/>
      <c r="R28" s="490"/>
      <c r="S28" s="490"/>
      <c r="T28" s="491"/>
    </row>
    <row r="29" spans="1:21" s="175" customFormat="1" x14ac:dyDescent="0.3">
      <c r="A29" s="345"/>
      <c r="B29" s="555" t="s">
        <v>8</v>
      </c>
      <c r="C29" s="262"/>
      <c r="D29" s="262"/>
      <c r="E29" s="262"/>
      <c r="F29" s="262"/>
      <c r="G29" s="346">
        <v>3.4479262672811064</v>
      </c>
      <c r="H29" s="346">
        <v>1.7970526315789475</v>
      </c>
      <c r="I29" s="346">
        <v>2.7465517241379307</v>
      </c>
      <c r="J29" s="346"/>
      <c r="K29" s="346">
        <v>2.4868913857677906</v>
      </c>
      <c r="L29" s="339">
        <f>AVERAGE(C29:K31)</f>
        <v>2.6206082494466676</v>
      </c>
      <c r="M29" s="391">
        <f>N29/SQRT((12))</f>
        <v>0.17822381720959901</v>
      </c>
      <c r="N29" s="323">
        <f>STDEV(C29:I31)</f>
        <v>0.61738541305178785</v>
      </c>
      <c r="O29" s="254">
        <f>TTEST($C$14:$K$16,C29:K31,2,2)</f>
        <v>2.1986964272002086E-21</v>
      </c>
      <c r="P29" s="371">
        <f>TTEST($C$26:$K$28,C29:K31,2,2)</f>
        <v>1.1795612383846144E-16</v>
      </c>
      <c r="Q29" s="390"/>
      <c r="R29" s="383"/>
      <c r="S29" s="383"/>
      <c r="T29" s="254"/>
    </row>
    <row r="30" spans="1:21" s="175" customFormat="1" x14ac:dyDescent="0.3">
      <c r="A30" s="345"/>
      <c r="B30" s="555"/>
      <c r="C30" s="262"/>
      <c r="D30" s="262"/>
      <c r="E30" s="262"/>
      <c r="F30" s="262"/>
      <c r="G30" s="346">
        <v>3.4202764976958524</v>
      </c>
      <c r="H30" s="346">
        <v>2.0345263157894737</v>
      </c>
      <c r="I30" s="346">
        <v>2.6827586206896554</v>
      </c>
      <c r="J30" s="346"/>
      <c r="K30" s="346">
        <v>2.4459425717852685</v>
      </c>
      <c r="L30" s="339"/>
      <c r="M30" s="392"/>
      <c r="N30" s="325"/>
      <c r="O30" s="348"/>
      <c r="P30" s="370"/>
      <c r="Q30" s="345"/>
      <c r="R30" s="262"/>
      <c r="S30" s="262"/>
      <c r="T30" s="284"/>
    </row>
    <row r="31" spans="1:21" s="175" customFormat="1" x14ac:dyDescent="0.3">
      <c r="A31" s="345"/>
      <c r="B31" s="555"/>
      <c r="C31" s="262"/>
      <c r="D31" s="262"/>
      <c r="E31" s="262"/>
      <c r="F31" s="262"/>
      <c r="G31" s="346">
        <v>3.2359447004608297</v>
      </c>
      <c r="H31" s="346">
        <v>2.0463157894736845</v>
      </c>
      <c r="I31" s="346">
        <v>2.6551724137931036</v>
      </c>
      <c r="J31" s="346"/>
      <c r="K31" s="346">
        <v>2.4479400749063669</v>
      </c>
      <c r="L31" s="339"/>
      <c r="M31" s="392"/>
      <c r="N31" s="325"/>
      <c r="O31" s="348"/>
      <c r="P31" s="370"/>
      <c r="Q31" s="345"/>
      <c r="R31" s="262"/>
      <c r="S31" s="262"/>
      <c r="T31" s="284"/>
    </row>
    <row r="32" spans="1:21" s="175" customFormat="1" x14ac:dyDescent="0.3">
      <c r="A32" s="345"/>
      <c r="B32" s="185" t="s">
        <v>9</v>
      </c>
      <c r="C32" s="352">
        <v>5.206363636363637</v>
      </c>
      <c r="D32" s="352">
        <v>1.5829629629629629</v>
      </c>
      <c r="E32" s="352">
        <v>3.0926666666666671</v>
      </c>
      <c r="F32" s="352">
        <v>2.5645454545454549</v>
      </c>
      <c r="G32" s="346">
        <v>13.047004608294932</v>
      </c>
      <c r="H32" s="346">
        <v>2.301473684210527</v>
      </c>
      <c r="I32" s="346">
        <v>10.928448275862069</v>
      </c>
      <c r="J32" s="346"/>
      <c r="K32" s="346">
        <v>6.881398252184769</v>
      </c>
      <c r="L32" s="339">
        <f>AVERAGE(G32:K34)</f>
        <v>7.0380837984514324</v>
      </c>
      <c r="M32" s="391">
        <f>N32/SQRT((12))</f>
        <v>1.0513190434127981</v>
      </c>
      <c r="N32" s="323">
        <f>STDEV(C32:I34)</f>
        <v>3.6418759963113532</v>
      </c>
      <c r="O32" s="254">
        <f>TTEST($C$14:$K$16,C32:K34,2,2)</f>
        <v>2.3325866736274274E-8</v>
      </c>
      <c r="P32" s="371">
        <f>TTEST($C$26:$K$28,C32:K34,2,2)</f>
        <v>3.4647812991700761E-7</v>
      </c>
      <c r="Q32" s="390">
        <f>AVERAGE(C32:E34)</f>
        <v>2.9123277216610548</v>
      </c>
      <c r="R32" s="383">
        <f>AVERAGE(C32:F34)</f>
        <v>2.6868973063973063</v>
      </c>
      <c r="S32" s="383">
        <f>AVERAGE(G32:I34)</f>
        <v>7.3239092066465759</v>
      </c>
      <c r="T32" s="254">
        <f>AVERAGE(G32:K34)</f>
        <v>7.0380837984514324</v>
      </c>
    </row>
    <row r="33" spans="1:20" s="175" customFormat="1" x14ac:dyDescent="0.3">
      <c r="A33" s="345"/>
      <c r="B33" s="185"/>
      <c r="C33" s="352">
        <v>4.4254545454545458</v>
      </c>
      <c r="D33" s="352">
        <v>1.5103703703703704</v>
      </c>
      <c r="E33" s="352">
        <v>2.8980000000000006</v>
      </c>
      <c r="F33" s="352">
        <v>1.550909090909091</v>
      </c>
      <c r="G33" s="346">
        <v>11.094930875576038</v>
      </c>
      <c r="H33" s="346">
        <v>2.6240000000000006</v>
      </c>
      <c r="I33" s="346">
        <v>9.3258620689655167</v>
      </c>
      <c r="J33" s="346"/>
      <c r="K33" s="346">
        <v>6.1323345817727839</v>
      </c>
      <c r="L33" s="340"/>
      <c r="M33" s="393"/>
      <c r="N33" s="323"/>
      <c r="O33" s="349"/>
      <c r="P33" s="370"/>
      <c r="Q33" s="345"/>
      <c r="R33" s="262"/>
      <c r="S33" s="262"/>
      <c r="T33" s="284"/>
    </row>
    <row r="34" spans="1:20" s="175" customFormat="1" x14ac:dyDescent="0.3">
      <c r="A34" s="345"/>
      <c r="B34" s="185"/>
      <c r="C34" s="352">
        <v>3.1809090909090911</v>
      </c>
      <c r="D34" s="352">
        <v>1.4688888888888891</v>
      </c>
      <c r="E34" s="352">
        <v>2.8453333333333335</v>
      </c>
      <c r="F34" s="352">
        <v>1.9163636363636365</v>
      </c>
      <c r="G34" s="346">
        <v>8.5649769585253459</v>
      </c>
      <c r="H34" s="346">
        <v>2.5802105263157897</v>
      </c>
      <c r="I34" s="346">
        <v>5.4482758620689662</v>
      </c>
      <c r="J34" s="346"/>
      <c r="K34" s="346">
        <v>5.5280898876404487</v>
      </c>
      <c r="L34" s="340"/>
      <c r="M34" s="393"/>
      <c r="N34" s="323"/>
      <c r="O34" s="349"/>
      <c r="P34" s="370"/>
      <c r="Q34" s="345"/>
      <c r="R34" s="262"/>
      <c r="S34" s="262"/>
      <c r="T34" s="284"/>
    </row>
    <row r="35" spans="1:20" s="175" customFormat="1" x14ac:dyDescent="0.3">
      <c r="A35" s="345"/>
      <c r="B35" s="589" t="s">
        <v>10</v>
      </c>
      <c r="C35" s="346"/>
      <c r="D35" s="346"/>
      <c r="E35" s="346"/>
      <c r="F35" s="346"/>
      <c r="G35" s="346">
        <v>23.027649769585253</v>
      </c>
      <c r="H35" s="346">
        <v>21.291789473684211</v>
      </c>
      <c r="I35" s="346">
        <v>28.157758620689652</v>
      </c>
      <c r="J35" s="346"/>
      <c r="K35" s="346"/>
      <c r="L35" s="339">
        <f>AVERAGE(C35:K37)</f>
        <v>23.308585858470053</v>
      </c>
      <c r="M35" s="391">
        <f>N35/SQRT((12))</f>
        <v>0.97498671979355311</v>
      </c>
      <c r="N35" s="323">
        <f>STDEV(C35:I37)</f>
        <v>3.3774530707747084</v>
      </c>
      <c r="O35" s="254">
        <f>TTEST($C$14:$K$16,C35:K37,2,2)</f>
        <v>1.070005262329271E-28</v>
      </c>
      <c r="P35" s="371">
        <f>TTEST($C$26:$K$28,C35:K37,2,2)</f>
        <v>2.6613220172037137E-28</v>
      </c>
      <c r="Q35" s="390"/>
      <c r="R35" s="383"/>
      <c r="S35" s="383">
        <f>AVERAGE(G35:I37)</f>
        <v>23.099784990841954</v>
      </c>
      <c r="T35" s="254">
        <f>AVERAGE(G35:K37)</f>
        <v>23.308585858470053</v>
      </c>
    </row>
    <row r="36" spans="1:20" s="175" customFormat="1" x14ac:dyDescent="0.3">
      <c r="A36" s="345"/>
      <c r="B36" s="589"/>
      <c r="C36" s="346"/>
      <c r="D36" s="346"/>
      <c r="E36" s="346"/>
      <c r="F36" s="346"/>
      <c r="G36" s="346">
        <v>21.298617511520739</v>
      </c>
      <c r="H36" s="346">
        <v>19.825684210526315</v>
      </c>
      <c r="I36" s="346">
        <v>26.197413793103447</v>
      </c>
      <c r="J36" s="346"/>
      <c r="K36" s="346">
        <v>24.663171036204744</v>
      </c>
      <c r="L36" s="341"/>
      <c r="M36" s="392"/>
      <c r="N36" s="325"/>
      <c r="O36" s="350"/>
      <c r="P36" s="370"/>
      <c r="Q36" s="345"/>
      <c r="R36" s="262"/>
      <c r="S36" s="262"/>
      <c r="T36" s="284"/>
    </row>
    <row r="37" spans="1:20" s="175" customFormat="1" ht="15" thickBot="1" x14ac:dyDescent="0.35">
      <c r="A37" s="345"/>
      <c r="B37" s="556"/>
      <c r="C37" s="346"/>
      <c r="D37" s="346"/>
      <c r="E37" s="346"/>
      <c r="F37" s="346"/>
      <c r="G37" s="346">
        <v>21.397235023041475</v>
      </c>
      <c r="H37" s="346">
        <v>19.119157894736844</v>
      </c>
      <c r="I37" s="346">
        <v>27.582758620689656</v>
      </c>
      <c r="J37" s="346"/>
      <c r="K37" s="346">
        <v>23.833208489388262</v>
      </c>
      <c r="L37" s="341"/>
      <c r="M37" s="392"/>
      <c r="N37" s="325"/>
      <c r="O37" s="350"/>
      <c r="P37" s="370"/>
      <c r="Q37" s="345"/>
      <c r="R37" s="262"/>
      <c r="S37" s="262"/>
      <c r="T37" s="284"/>
    </row>
    <row r="38" spans="1:20" s="175" customFormat="1" ht="15.6" x14ac:dyDescent="0.3">
      <c r="A38" s="345"/>
      <c r="B38" s="245" t="s">
        <v>31</v>
      </c>
      <c r="C38" s="346">
        <v>8.1818181818181807E-3</v>
      </c>
      <c r="D38" s="346">
        <v>0.08</v>
      </c>
      <c r="E38" s="346">
        <v>9.7333333333333341E-2</v>
      </c>
      <c r="F38" s="346">
        <v>5.7272727272727274E-2</v>
      </c>
      <c r="G38" s="262"/>
      <c r="H38" s="262"/>
      <c r="I38" s="262"/>
      <c r="J38" s="262"/>
      <c r="K38" s="262"/>
      <c r="L38" s="339">
        <f>AVERAGE(C38:K40)</f>
        <v>6.3034792368125703E-2</v>
      </c>
      <c r="M38" s="391">
        <f>N38/SQRT((12))</f>
        <v>9.4903115989221076E-3</v>
      </c>
      <c r="N38" s="323">
        <f>STDEV(C38:I40)</f>
        <v>3.2875403737986635E-2</v>
      </c>
      <c r="O38" s="254">
        <f>TTEST($C$14:$F$16,C38:F40,2,2)</f>
        <v>0.39360903529760316</v>
      </c>
      <c r="P38" s="371">
        <f>TTEST($C$26:$K$28,C38:K40,2,2)</f>
        <v>4.0432453592911599E-10</v>
      </c>
      <c r="Q38" s="390">
        <f>AVERAGE(C38:E40)</f>
        <v>6.7581743359521135E-2</v>
      </c>
      <c r="R38" s="383">
        <f>AVERAGE(C38:F40)</f>
        <v>6.3034792368125703E-2</v>
      </c>
      <c r="S38" s="383"/>
      <c r="T38" s="254"/>
    </row>
    <row r="39" spans="1:20" s="175" customFormat="1" ht="15.6" x14ac:dyDescent="0.3">
      <c r="A39" s="345"/>
      <c r="B39" s="276"/>
      <c r="C39" s="346">
        <v>5.8181818181818182E-2</v>
      </c>
      <c r="D39" s="346">
        <v>5.8518518518518518E-2</v>
      </c>
      <c r="E39" s="346">
        <v>0.12266666666666667</v>
      </c>
      <c r="F39" s="346">
        <v>3.6363636363636362E-2</v>
      </c>
      <c r="G39" s="262"/>
      <c r="H39" s="262"/>
      <c r="I39" s="262"/>
      <c r="J39" s="262"/>
      <c r="K39" s="262"/>
      <c r="L39" s="340"/>
      <c r="M39" s="392"/>
      <c r="N39" s="325"/>
      <c r="O39" s="351"/>
      <c r="P39" s="370"/>
      <c r="Q39" s="345"/>
      <c r="R39" s="262"/>
      <c r="S39" s="262"/>
      <c r="T39" s="284"/>
    </row>
    <row r="40" spans="1:20" s="175" customFormat="1" ht="15.6" x14ac:dyDescent="0.3">
      <c r="A40" s="345"/>
      <c r="B40" s="276"/>
      <c r="C40" s="346">
        <v>2.0909090909090908E-2</v>
      </c>
      <c r="D40" s="346">
        <v>6.4444444444444429E-2</v>
      </c>
      <c r="E40" s="346">
        <v>9.8000000000000004E-2</v>
      </c>
      <c r="F40" s="346">
        <v>5.454545454545455E-2</v>
      </c>
      <c r="G40" s="262"/>
      <c r="H40" s="262"/>
      <c r="I40" s="262"/>
      <c r="J40" s="262"/>
      <c r="K40" s="262"/>
      <c r="L40" s="340"/>
      <c r="M40" s="392"/>
      <c r="N40" s="325"/>
      <c r="O40" s="351"/>
      <c r="P40" s="370"/>
      <c r="Q40" s="345"/>
      <c r="R40" s="262"/>
      <c r="S40" s="262"/>
      <c r="T40" s="284"/>
    </row>
    <row r="41" spans="1:20" s="175" customFormat="1" ht="15.6" x14ac:dyDescent="0.3">
      <c r="A41" s="345"/>
      <c r="B41" s="278" t="s">
        <v>32</v>
      </c>
      <c r="C41" s="346">
        <v>0.45727272727272733</v>
      </c>
      <c r="D41" s="337"/>
      <c r="E41" s="346">
        <v>0.53933333333333344</v>
      </c>
      <c r="F41" s="346">
        <v>0.31818181818181812</v>
      </c>
      <c r="G41" s="262"/>
      <c r="H41" s="262"/>
      <c r="I41" s="262"/>
      <c r="J41" s="262"/>
      <c r="K41" s="262"/>
      <c r="L41" s="339">
        <f>AVERAGE(C41:K43)</f>
        <v>0.50847138047138041</v>
      </c>
      <c r="M41" s="391">
        <f>N41/SQRT((12))</f>
        <v>3.3522982967441058E-2</v>
      </c>
      <c r="N41" s="323">
        <f>STDEV(C41:I43)</f>
        <v>0.116127019441748</v>
      </c>
      <c r="O41" s="254">
        <f>TTEST($C$14:$F$16,C41:F43,2,2)</f>
        <v>1.6375300348649362E-10</v>
      </c>
      <c r="P41" s="371">
        <f>TTEST($C$26:$K$28,C41:K43,2,2)</f>
        <v>5.7332790844012604E-2</v>
      </c>
      <c r="Q41" s="390">
        <f>AVERAGE(C41:E43)</f>
        <v>0.57391919191919205</v>
      </c>
      <c r="R41" s="383">
        <f>AVERAGE(C41:F43)</f>
        <v>0.50847138047138041</v>
      </c>
      <c r="S41" s="383"/>
      <c r="T41" s="254"/>
    </row>
    <row r="42" spans="1:20" s="175" customFormat="1" ht="15.6" x14ac:dyDescent="0.3">
      <c r="A42" s="345"/>
      <c r="B42" s="278"/>
      <c r="C42" s="346">
        <v>0.58454545454545459</v>
      </c>
      <c r="D42" s="337"/>
      <c r="E42" s="346">
        <v>0.6120000000000001</v>
      </c>
      <c r="F42" s="346">
        <v>0.39181818181818179</v>
      </c>
      <c r="G42" s="262"/>
      <c r="H42" s="262"/>
      <c r="I42" s="262"/>
      <c r="J42" s="262"/>
      <c r="K42" s="262"/>
      <c r="L42" s="332"/>
      <c r="M42" s="333"/>
      <c r="N42" s="334"/>
      <c r="O42" s="252"/>
      <c r="P42" s="370"/>
      <c r="Q42" s="345"/>
      <c r="R42" s="262"/>
      <c r="S42" s="262"/>
      <c r="T42" s="284"/>
    </row>
    <row r="43" spans="1:20" s="175" customFormat="1" ht="16.2" thickBot="1" x14ac:dyDescent="0.35">
      <c r="A43" s="353"/>
      <c r="B43" s="255"/>
      <c r="C43" s="354">
        <v>0.66636363636363638</v>
      </c>
      <c r="D43" s="355"/>
      <c r="E43" s="354">
        <v>0.58400000000000007</v>
      </c>
      <c r="F43" s="354">
        <v>0.42272727272727278</v>
      </c>
      <c r="G43" s="264"/>
      <c r="H43" s="264"/>
      <c r="I43" s="264"/>
      <c r="J43" s="264"/>
      <c r="K43" s="264"/>
      <c r="L43" s="335"/>
      <c r="M43" s="335"/>
      <c r="N43" s="335"/>
      <c r="O43" s="320"/>
      <c r="P43" s="372"/>
      <c r="Q43" s="353"/>
      <c r="R43" s="264"/>
      <c r="S43" s="264"/>
      <c r="T43" s="286"/>
    </row>
    <row r="44" spans="1:20" s="175" customFormat="1" x14ac:dyDescent="0.3">
      <c r="B44" s="498"/>
      <c r="C44" s="214"/>
      <c r="D44" s="496">
        <v>3.1851851851851846E-2</v>
      </c>
      <c r="E44" s="214"/>
      <c r="F44" s="214"/>
    </row>
    <row r="45" spans="1:20" s="175" customFormat="1" x14ac:dyDescent="0.3">
      <c r="B45" s="498"/>
      <c r="C45" s="214"/>
      <c r="D45" s="496">
        <v>2.9629629629629627E-2</v>
      </c>
      <c r="E45" s="214"/>
      <c r="F45" s="214"/>
    </row>
    <row r="46" spans="1:20" s="175" customFormat="1" x14ac:dyDescent="0.3">
      <c r="B46" s="495"/>
      <c r="C46" s="214"/>
      <c r="D46" s="496">
        <v>4.8148148148148148E-2</v>
      </c>
      <c r="E46" s="214"/>
      <c r="F46" s="214"/>
    </row>
    <row r="47" spans="1:20" s="175" customFormat="1" ht="15" thickBot="1" x14ac:dyDescent="0.35">
      <c r="B47" s="495"/>
      <c r="C47" s="214"/>
      <c r="D47" s="496"/>
      <c r="E47" s="214"/>
      <c r="F47" s="214"/>
    </row>
    <row r="48" spans="1:20" s="175" customFormat="1" ht="15" thickBot="1" x14ac:dyDescent="0.35">
      <c r="A48" s="214"/>
      <c r="B48" s="267" t="s">
        <v>52</v>
      </c>
      <c r="C48" s="361" t="s">
        <v>39</v>
      </c>
      <c r="D48" s="362" t="s">
        <v>40</v>
      </c>
      <c r="E48" s="362" t="s">
        <v>41</v>
      </c>
      <c r="F48" s="362" t="s">
        <v>42</v>
      </c>
      <c r="G48" s="362" t="s">
        <v>45</v>
      </c>
      <c r="H48" s="362" t="s">
        <v>46</v>
      </c>
      <c r="I48" s="362" t="s">
        <v>47</v>
      </c>
      <c r="J48" s="362"/>
      <c r="K48" s="362" t="s">
        <v>48</v>
      </c>
      <c r="L48" s="358" t="s">
        <v>13</v>
      </c>
      <c r="M48" s="359" t="s">
        <v>15</v>
      </c>
      <c r="N48" s="358" t="s">
        <v>14</v>
      </c>
      <c r="O48" s="360" t="s">
        <v>16</v>
      </c>
      <c r="P48" s="46" t="s">
        <v>66</v>
      </c>
      <c r="Q48" s="46" t="s">
        <v>67</v>
      </c>
    </row>
    <row r="49" spans="1:20" s="175" customFormat="1" x14ac:dyDescent="0.3">
      <c r="A49" s="214"/>
      <c r="B49" s="408" t="s">
        <v>3</v>
      </c>
      <c r="C49" s="493">
        <f>AVERAGE(C61:C63)</f>
        <v>0.8860606060606061</v>
      </c>
      <c r="D49" s="493">
        <f t="shared" ref="D49:I49" si="15">AVERAGE(D61:D63)</f>
        <v>0.49382716049382719</v>
      </c>
      <c r="E49" s="493">
        <f t="shared" si="15"/>
        <v>1.1704444444444444</v>
      </c>
      <c r="F49" s="493">
        <f t="shared" si="15"/>
        <v>1.633939393939394</v>
      </c>
      <c r="G49" s="493">
        <f t="shared" si="15"/>
        <v>2.5800307219662062</v>
      </c>
      <c r="H49" s="493">
        <f t="shared" si="15"/>
        <v>2.3118596491228072</v>
      </c>
      <c r="I49" s="493">
        <f t="shared" si="15"/>
        <v>0.96293103448275863</v>
      </c>
      <c r="J49" s="493"/>
      <c r="K49" s="493">
        <f t="shared" ref="K49" si="16">AVERAGE(K61:K63)</f>
        <v>1.312026633374948</v>
      </c>
      <c r="L49" s="339">
        <f>AVERAGE(C49:K49)</f>
        <v>1.418889955485624</v>
      </c>
      <c r="M49" s="391">
        <f>N49/SQRT((7))</f>
        <v>0.2927508943723186</v>
      </c>
      <c r="N49" s="323">
        <f>STDEV(C49:I49)</f>
        <v>0.77454606260089343</v>
      </c>
      <c r="O49" s="347" t="s">
        <v>25</v>
      </c>
    </row>
    <row r="50" spans="1:20" s="175" customFormat="1" ht="15" thickBot="1" x14ac:dyDescent="0.35">
      <c r="A50" s="214"/>
      <c r="B50" s="175" t="s">
        <v>59</v>
      </c>
      <c r="C50" s="492">
        <f>AVERAGE(C64:C66)</f>
        <v>11.173636363636364</v>
      </c>
      <c r="D50" s="492">
        <f t="shared" ref="D50:I50" si="17">AVERAGE(D64:D66)</f>
        <v>13.074074074074074</v>
      </c>
      <c r="E50" s="492">
        <f t="shared" si="17"/>
        <v>15.376888888888891</v>
      </c>
      <c r="F50" s="492">
        <f t="shared" si="17"/>
        <v>36.600606060606061</v>
      </c>
      <c r="G50" s="492">
        <f t="shared" si="17"/>
        <v>77.804608294930873</v>
      </c>
      <c r="H50" s="492">
        <f t="shared" si="17"/>
        <v>48.95270175438597</v>
      </c>
      <c r="I50" s="492">
        <f t="shared" si="17"/>
        <v>32.101724137931036</v>
      </c>
      <c r="J50" s="492"/>
      <c r="K50" s="492">
        <f t="shared" ref="K50" si="18">AVERAGE(K64:K66)</f>
        <v>52.564627548897214</v>
      </c>
      <c r="L50" s="339">
        <f t="shared" ref="L50:L58" si="19">AVERAGE(C50:K50)</f>
        <v>35.956108390418805</v>
      </c>
      <c r="M50" s="391">
        <f t="shared" ref="M50:M58" si="20">N50/SQRT((7))</f>
        <v>9.0729013029622916</v>
      </c>
      <c r="N50" s="323">
        <f t="shared" ref="N50:N58" si="21">STDEV(C50:I50)</f>
        <v>24.004640517472115</v>
      </c>
      <c r="Q50" s="499">
        <f>TTEST($C$49:$K$49,C50:K50,2,1)</f>
        <v>3.4732833161637664E-3</v>
      </c>
    </row>
    <row r="51" spans="1:20" s="175" customFormat="1" x14ac:dyDescent="0.3">
      <c r="A51" s="214"/>
      <c r="B51" s="175" t="s">
        <v>60</v>
      </c>
      <c r="C51" s="492">
        <f>AVERAGE(C67:C69)</f>
        <v>1.8851515151515155</v>
      </c>
      <c r="D51" s="492">
        <f t="shared" ref="D51:I51" si="22">AVERAGE(D67:D69)</f>
        <v>1.5283950617283952</v>
      </c>
      <c r="E51" s="492">
        <f t="shared" si="22"/>
        <v>2.2288888888888891</v>
      </c>
      <c r="F51" s="492">
        <f t="shared" si="22"/>
        <v>3.0672727272727278</v>
      </c>
      <c r="G51" s="492">
        <f t="shared" si="22"/>
        <v>11.497081413210445</v>
      </c>
      <c r="H51" s="492">
        <f t="shared" si="22"/>
        <v>7.8565614035087732</v>
      </c>
      <c r="I51" s="492">
        <f t="shared" si="22"/>
        <v>3.6158045977011497</v>
      </c>
      <c r="J51" s="492"/>
      <c r="K51" s="492">
        <f t="shared" ref="K51" si="23">AVERAGE(K67:K69)</f>
        <v>5.0210570120682485</v>
      </c>
      <c r="L51" s="534">
        <f t="shared" si="19"/>
        <v>4.5875265774412686</v>
      </c>
      <c r="M51" s="391">
        <f t="shared" si="20"/>
        <v>1.4132147634921068</v>
      </c>
      <c r="N51" s="323">
        <f t="shared" si="21"/>
        <v>3.7390148133250771</v>
      </c>
      <c r="P51" s="1">
        <f>TTEST($C$53:$K$53,C51:K51,2,1)</f>
        <v>0.36266425362195209</v>
      </c>
      <c r="Q51" s="499">
        <f t="shared" ref="Q51:Q58" si="24">TTEST($C$49:$K$49,C51:K51,2,1)</f>
        <v>1.5721186216704437E-2</v>
      </c>
      <c r="S51" s="1">
        <f>L51/L53</f>
        <v>1.0723195137526624</v>
      </c>
    </row>
    <row r="52" spans="1:20" s="175" customFormat="1" x14ac:dyDescent="0.3">
      <c r="A52" s="214"/>
      <c r="B52" s="175" t="s">
        <v>61</v>
      </c>
      <c r="C52" s="492">
        <f>AVERAGE(C70:C72)</f>
        <v>1.861818181818182</v>
      </c>
      <c r="D52" s="492">
        <f t="shared" ref="D52:I52" si="25">AVERAGE(D70:D72)</f>
        <v>1.9518518518518517</v>
      </c>
      <c r="E52" s="492">
        <f t="shared" si="25"/>
        <v>1.9120000000000001</v>
      </c>
      <c r="F52" s="492">
        <f t="shared" si="25"/>
        <v>3.1118181818181818</v>
      </c>
      <c r="G52" s="492">
        <f t="shared" si="25"/>
        <v>12.118894009216589</v>
      </c>
      <c r="H52" s="492">
        <f t="shared" si="25"/>
        <v>8.9251929824561405</v>
      </c>
      <c r="I52" s="492">
        <f t="shared" si="25"/>
        <v>4.4201149425287358</v>
      </c>
      <c r="J52" s="492"/>
      <c r="K52" s="492">
        <f t="shared" ref="K52" si="26">AVERAGE(K70:K72)</f>
        <v>5.0676654182272154</v>
      </c>
      <c r="L52" s="535">
        <f t="shared" si="19"/>
        <v>4.9211694459896114</v>
      </c>
      <c r="M52" s="391">
        <f t="shared" si="20"/>
        <v>1.5321379631498668</v>
      </c>
      <c r="N52" s="323">
        <f t="shared" si="21"/>
        <v>4.0536560247355915</v>
      </c>
      <c r="P52" s="1">
        <f>TTEST($C$53:$K$53,C52:K52,2,1)</f>
        <v>9.6600755144254688E-2</v>
      </c>
      <c r="Q52" s="499">
        <f t="shared" si="24"/>
        <v>1.5764809211146546E-2</v>
      </c>
      <c r="S52" s="1">
        <f>L52/L53</f>
        <v>1.1503074561720288</v>
      </c>
    </row>
    <row r="53" spans="1:20" s="175" customFormat="1" ht="15" thickBot="1" x14ac:dyDescent="0.35">
      <c r="A53" s="214"/>
      <c r="B53" s="404" t="s">
        <v>62</v>
      </c>
      <c r="C53" s="494">
        <f>AVERAGE(C73:C75)</f>
        <v>1.3890909090909094</v>
      </c>
      <c r="D53" s="494">
        <f t="shared" ref="D53:I53" si="27">AVERAGE(D73:D75)</f>
        <v>0.5906172839506173</v>
      </c>
      <c r="E53" s="494">
        <f t="shared" si="27"/>
        <v>1.4324444444444444</v>
      </c>
      <c r="F53" s="494">
        <f t="shared" si="27"/>
        <v>1.9112121212121214</v>
      </c>
      <c r="G53" s="494">
        <f t="shared" si="27"/>
        <v>10.488172043010755</v>
      </c>
      <c r="H53" s="494">
        <f t="shared" si="27"/>
        <v>7.9390877192982456</v>
      </c>
      <c r="I53" s="494">
        <f t="shared" si="27"/>
        <v>3.9818965517241378</v>
      </c>
      <c r="J53" s="494"/>
      <c r="K53" s="494">
        <f t="shared" ref="K53" si="28">AVERAGE(K73:K75)</f>
        <v>6.4925509779442363</v>
      </c>
      <c r="L53" s="536">
        <f t="shared" si="19"/>
        <v>4.2781340063344331</v>
      </c>
      <c r="M53" s="482">
        <f t="shared" si="20"/>
        <v>1.4392376343618121</v>
      </c>
      <c r="N53" s="405">
        <f t="shared" si="21"/>
        <v>3.8078648580462642</v>
      </c>
      <c r="P53" s="1" t="e">
        <f t="shared" ref="P53:P55" si="29">TTEST($C$53:$K$53,C53:K53,2,1)</f>
        <v>#DIV/0!</v>
      </c>
      <c r="Q53" s="499">
        <f t="shared" si="24"/>
        <v>3.2911991889467834E-2</v>
      </c>
      <c r="S53" s="1"/>
    </row>
    <row r="54" spans="1:20" s="175" customFormat="1" x14ac:dyDescent="0.3">
      <c r="A54" s="214"/>
      <c r="B54" s="175" t="s">
        <v>63</v>
      </c>
      <c r="C54" s="492"/>
      <c r="D54" s="492"/>
      <c r="E54" s="492"/>
      <c r="F54" s="492"/>
      <c r="G54" s="492">
        <f t="shared" ref="G54:I54" si="30">AVERAGE(G76:G78)</f>
        <v>9.919508448540709</v>
      </c>
      <c r="H54" s="492">
        <f t="shared" si="30"/>
        <v>11.470877192982456</v>
      </c>
      <c r="I54" s="492">
        <f t="shared" si="30"/>
        <v>5.0795977011494253</v>
      </c>
      <c r="J54" s="492"/>
      <c r="K54" s="492">
        <f t="shared" ref="K54" si="31">AVERAGE(K76:K78)</f>
        <v>5.8606741573033707</v>
      </c>
      <c r="L54" s="339">
        <f t="shared" si="19"/>
        <v>8.0826643749939908</v>
      </c>
      <c r="M54" s="391">
        <f t="shared" si="20"/>
        <v>1.2600069403311294</v>
      </c>
      <c r="N54" s="323">
        <f t="shared" si="21"/>
        <v>3.3336650143315691</v>
      </c>
      <c r="P54" s="1">
        <f t="shared" si="29"/>
        <v>0.44498426392094265</v>
      </c>
      <c r="Q54" s="499">
        <f t="shared" si="24"/>
        <v>1.3305175236838395E-2</v>
      </c>
      <c r="S54" s="1">
        <f>L54/L53</f>
        <v>1.8892966800540534</v>
      </c>
    </row>
    <row r="55" spans="1:20" s="175" customFormat="1" x14ac:dyDescent="0.3">
      <c r="A55" s="214"/>
      <c r="B55" s="175" t="s">
        <v>64</v>
      </c>
      <c r="C55" s="492">
        <f>AVERAGE(C79:C81)</f>
        <v>1.9296969696969697</v>
      </c>
      <c r="D55" s="492">
        <f t="shared" ref="D55:I55" si="32">AVERAGE(D79:D81)</f>
        <v>1.3281481481481483</v>
      </c>
      <c r="E55" s="492">
        <f t="shared" si="32"/>
        <v>2.3522222222222222</v>
      </c>
      <c r="F55" s="492">
        <f t="shared" si="32"/>
        <v>3.565151515151515</v>
      </c>
      <c r="G55" s="492">
        <f t="shared" si="32"/>
        <v>10.180952380952382</v>
      </c>
      <c r="H55" s="492">
        <f t="shared" si="32"/>
        <v>11.278315789473686</v>
      </c>
      <c r="I55" s="492">
        <f t="shared" si="32"/>
        <v>4.1755747126436784</v>
      </c>
      <c r="J55" s="492"/>
      <c r="K55" s="492">
        <f t="shared" ref="K55" si="33">AVERAGE(K79:K81)</f>
        <v>7.741656263004578</v>
      </c>
      <c r="L55" s="339">
        <f t="shared" si="19"/>
        <v>5.3189647501616477</v>
      </c>
      <c r="M55" s="391">
        <f t="shared" si="20"/>
        <v>1.5346227552832339</v>
      </c>
      <c r="N55" s="323">
        <f t="shared" si="21"/>
        <v>4.0602301667801708</v>
      </c>
      <c r="P55" s="1">
        <f t="shared" si="29"/>
        <v>3.2610832795006289E-2</v>
      </c>
      <c r="Q55" s="499">
        <f t="shared" si="24"/>
        <v>1.1941216604750841E-2</v>
      </c>
      <c r="S55" s="1">
        <f>L55/L53</f>
        <v>1.2432908231219746</v>
      </c>
    </row>
    <row r="56" spans="1:20" s="175" customFormat="1" x14ac:dyDescent="0.3">
      <c r="A56" s="214"/>
      <c r="B56" s="175" t="s">
        <v>65</v>
      </c>
      <c r="C56" s="492"/>
      <c r="D56" s="492"/>
      <c r="E56" s="492"/>
      <c r="F56" s="492"/>
      <c r="G56" s="492">
        <f t="shared" ref="G56:I56" si="34">AVERAGE(G82:G84)</f>
        <v>9.0986175115207377</v>
      </c>
      <c r="H56" s="492">
        <f t="shared" si="34"/>
        <v>13.274947368421055</v>
      </c>
      <c r="I56" s="492">
        <f t="shared" si="34"/>
        <v>3.2614942528735633</v>
      </c>
      <c r="J56" s="492"/>
      <c r="K56" s="492">
        <f t="shared" ref="K56" si="35">AVERAGE(K82:K84)</f>
        <v>4.5985851019558881</v>
      </c>
      <c r="L56" s="339">
        <f t="shared" si="19"/>
        <v>7.558411058692811</v>
      </c>
      <c r="M56" s="391">
        <f t="shared" si="20"/>
        <v>1.9010209181205799</v>
      </c>
      <c r="N56" s="323">
        <f t="shared" si="21"/>
        <v>5.0296285864787365</v>
      </c>
      <c r="P56" s="1">
        <f>TTEST($C$53:$K$53,C56:K56,2,1)</f>
        <v>0.85596480477485271</v>
      </c>
      <c r="Q56" s="499">
        <f t="shared" si="24"/>
        <v>5.9855763676398097E-2</v>
      </c>
      <c r="S56" s="1">
        <f>L56/L53</f>
        <v>1.7667541613940623</v>
      </c>
    </row>
    <row r="57" spans="1:20" s="175" customFormat="1" x14ac:dyDescent="0.3">
      <c r="B57" s="175" t="s">
        <v>31</v>
      </c>
      <c r="C57" s="492">
        <f>AVERAGE(C85:C87)</f>
        <v>0.93272727272727274</v>
      </c>
      <c r="D57" s="492">
        <f t="shared" ref="D57:F57" si="36">AVERAGE(D85:D87)</f>
        <v>0.83629629629629632</v>
      </c>
      <c r="E57" s="492">
        <f t="shared" si="36"/>
        <v>1.1844444444444446</v>
      </c>
      <c r="F57" s="492">
        <f t="shared" si="36"/>
        <v>2.9121212121212121</v>
      </c>
      <c r="G57" s="492"/>
      <c r="H57" s="492"/>
      <c r="I57" s="492"/>
      <c r="J57" s="492"/>
      <c r="K57" s="492"/>
      <c r="L57" s="339">
        <f t="shared" si="19"/>
        <v>1.4663973063973064</v>
      </c>
      <c r="M57" s="391">
        <f t="shared" si="20"/>
        <v>0.36848764376212911</v>
      </c>
      <c r="N57" s="323">
        <f t="shared" si="21"/>
        <v>0.97492666659475502</v>
      </c>
      <c r="P57" s="1">
        <f t="shared" ref="P57" si="37">TTEST($C$53:$K$53,C57:K57,2,1)</f>
        <v>0.70367480033439733</v>
      </c>
      <c r="Q57" s="499">
        <f t="shared" si="24"/>
        <v>0.24984659647137425</v>
      </c>
    </row>
    <row r="58" spans="1:20" s="175" customFormat="1" x14ac:dyDescent="0.3">
      <c r="B58" s="175" t="s">
        <v>70</v>
      </c>
      <c r="C58" s="492">
        <f>AVERAGE(C88:C90)</f>
        <v>5.9963636363636361</v>
      </c>
      <c r="E58" s="492">
        <f t="shared" ref="E58:F58" si="38">AVERAGE(E88:E90)</f>
        <v>7.7075555555555555</v>
      </c>
      <c r="F58" s="492">
        <f t="shared" si="38"/>
        <v>12.854242424242424</v>
      </c>
      <c r="G58" s="492"/>
      <c r="H58" s="492"/>
      <c r="I58" s="492"/>
      <c r="J58" s="492"/>
      <c r="K58" s="492"/>
      <c r="L58" s="339">
        <f t="shared" si="19"/>
        <v>8.8527205387205381</v>
      </c>
      <c r="M58" s="391">
        <f t="shared" si="20"/>
        <v>1.3491360990495218</v>
      </c>
      <c r="N58" s="323">
        <f t="shared" si="21"/>
        <v>3.56947860286484</v>
      </c>
      <c r="P58" s="1">
        <f>TTEST($C$53:$K$53,C58:K58,2,1)</f>
        <v>6.1705642752974521E-2</v>
      </c>
      <c r="Q58" s="499">
        <f t="shared" si="24"/>
        <v>5.391556437044509E-2</v>
      </c>
    </row>
    <row r="59" spans="1:20" s="175" customFormat="1" ht="15" thickBot="1" x14ac:dyDescent="0.35">
      <c r="D59" s="338">
        <f>AVERAGE(D91:D93)</f>
        <v>0.12814814814814815</v>
      </c>
    </row>
    <row r="60" spans="1:20" s="175" customFormat="1" ht="15" thickBot="1" x14ac:dyDescent="0.35">
      <c r="B60" s="361" t="s">
        <v>44</v>
      </c>
      <c r="C60" s="362" t="s">
        <v>39</v>
      </c>
      <c r="D60" s="362" t="s">
        <v>40</v>
      </c>
      <c r="E60" s="362" t="s">
        <v>41</v>
      </c>
      <c r="F60" s="362" t="s">
        <v>42</v>
      </c>
      <c r="G60" s="362" t="s">
        <v>45</v>
      </c>
      <c r="H60" s="362" t="s">
        <v>46</v>
      </c>
      <c r="I60" s="362" t="s">
        <v>47</v>
      </c>
      <c r="J60" s="362"/>
      <c r="K60" s="362" t="s">
        <v>48</v>
      </c>
      <c r="L60" s="358" t="s">
        <v>13</v>
      </c>
      <c r="M60" s="359" t="s">
        <v>15</v>
      </c>
      <c r="N60" s="358" t="s">
        <v>14</v>
      </c>
      <c r="O60" s="360" t="s">
        <v>16</v>
      </c>
      <c r="P60" s="368" t="s">
        <v>49</v>
      </c>
      <c r="Q60" s="388" t="s">
        <v>34</v>
      </c>
      <c r="R60" s="313" t="s">
        <v>35</v>
      </c>
      <c r="S60" s="313" t="s">
        <v>36</v>
      </c>
      <c r="T60" s="344" t="s">
        <v>37</v>
      </c>
    </row>
    <row r="61" spans="1:20" s="175" customFormat="1" ht="15" thickBot="1" x14ac:dyDescent="0.35">
      <c r="B61" s="179" t="s">
        <v>3</v>
      </c>
      <c r="C61" s="363">
        <v>0.81090909090909091</v>
      </c>
      <c r="D61" s="363">
        <v>0.56518518518518523</v>
      </c>
      <c r="E61" s="363">
        <v>0.9973333333333334</v>
      </c>
      <c r="F61" s="363">
        <v>1.6218181818181818</v>
      </c>
      <c r="G61" s="346">
        <v>3.2654377880184335</v>
      </c>
      <c r="H61" s="346">
        <v>2.4109473684210529</v>
      </c>
      <c r="I61" s="346">
        <v>1.2060344827586207</v>
      </c>
      <c r="J61" s="346"/>
      <c r="K61" s="346">
        <v>1.6878901373283397</v>
      </c>
      <c r="L61" s="339">
        <f>AVERAGE(C61:K63)</f>
        <v>1.418889955485624</v>
      </c>
      <c r="M61" s="324">
        <f>N61/SQRT((20))</f>
        <v>0.17465517355329352</v>
      </c>
      <c r="N61" s="323">
        <f>STDEV(C61:I63)</f>
        <v>0.78108168137437561</v>
      </c>
      <c r="O61" s="347" t="s">
        <v>25</v>
      </c>
      <c r="P61" s="371">
        <f>TTEST($G$73:$K$75,G61:K63,2,2)</f>
        <v>8.1041549324768533E-7</v>
      </c>
      <c r="Q61" s="389">
        <f>AVERAGE(C61:E63)</f>
        <v>0.8501107369996258</v>
      </c>
      <c r="R61" s="380">
        <f>AVERAGE(C61:F63)</f>
        <v>1.0460679012345679</v>
      </c>
      <c r="S61" s="380">
        <f>AVERAGE(G61:I63)</f>
        <v>1.951607135190591</v>
      </c>
      <c r="T61" s="250">
        <f>AVERAGE(G61:K63)</f>
        <v>1.7917120097366801</v>
      </c>
    </row>
    <row r="62" spans="1:20" s="175" customFormat="1" ht="15" thickBot="1" x14ac:dyDescent="0.35">
      <c r="B62" s="179"/>
      <c r="C62" s="363">
        <v>0.82181818181818189</v>
      </c>
      <c r="D62" s="363">
        <v>0.45185185185185184</v>
      </c>
      <c r="E62" s="363">
        <v>1.2446666666666668</v>
      </c>
      <c r="F62" s="363">
        <v>1.6454545454545457</v>
      </c>
      <c r="G62" s="346">
        <v>1.7419354838709677</v>
      </c>
      <c r="H62" s="346">
        <v>2.1869473684210528</v>
      </c>
      <c r="I62" s="346">
        <v>0.91379310344827591</v>
      </c>
      <c r="J62" s="346"/>
      <c r="K62" s="346">
        <v>1.3742821473158551</v>
      </c>
      <c r="L62" s="396">
        <f>AVERAGE(C61:F63)</f>
        <v>1.0460679012345679</v>
      </c>
      <c r="M62" s="324"/>
      <c r="N62" s="323"/>
      <c r="O62" s="347"/>
      <c r="P62" s="370"/>
      <c r="Q62" s="345"/>
      <c r="R62" s="262"/>
      <c r="S62" s="262"/>
      <c r="T62" s="284"/>
    </row>
    <row r="63" spans="1:20" s="175" customFormat="1" x14ac:dyDescent="0.3">
      <c r="B63" s="179"/>
      <c r="C63" s="363">
        <v>1.0254545454545454</v>
      </c>
      <c r="D63" s="363">
        <v>0.46444444444444444</v>
      </c>
      <c r="E63" s="363">
        <v>1.2693333333333334</v>
      </c>
      <c r="F63" s="363">
        <v>1.6345454545454547</v>
      </c>
      <c r="G63" s="346">
        <v>2.7327188940092166</v>
      </c>
      <c r="H63" s="346">
        <v>2.3376842105263158</v>
      </c>
      <c r="I63" s="346">
        <v>0.76896551724137929</v>
      </c>
      <c r="J63" s="346"/>
      <c r="K63" s="346">
        <v>0.87390761548064921</v>
      </c>
      <c r="L63" s="339"/>
      <c r="M63" s="324"/>
      <c r="N63" s="323"/>
      <c r="O63" s="347"/>
      <c r="P63" s="370"/>
      <c r="Q63" s="345"/>
      <c r="R63" s="262"/>
      <c r="S63" s="262"/>
      <c r="T63" s="284"/>
    </row>
    <row r="64" spans="1:20" s="175" customFormat="1" ht="15" thickBot="1" x14ac:dyDescent="0.35">
      <c r="B64" s="180" t="s">
        <v>4</v>
      </c>
      <c r="C64" s="346">
        <v>11.908181818181818</v>
      </c>
      <c r="D64" s="346">
        <v>13.047407407407407</v>
      </c>
      <c r="E64" s="346">
        <v>14.824000000000002</v>
      </c>
      <c r="F64" s="346">
        <v>41.000000000000007</v>
      </c>
      <c r="G64" s="346">
        <v>80.093087557603681</v>
      </c>
      <c r="H64" s="346">
        <v>49.801263157894745</v>
      </c>
      <c r="I64" s="346">
        <v>32.437931034482759</v>
      </c>
      <c r="J64" s="346"/>
      <c r="K64" s="346">
        <v>53.085642946317108</v>
      </c>
      <c r="L64" s="339">
        <f>AVERAGE(C64:K66)</f>
        <v>35.956108390418812</v>
      </c>
      <c r="M64" s="324">
        <f>N64/SQRT((20))</f>
        <v>5.1071932169115684</v>
      </c>
      <c r="N64" s="323">
        <f>STDEV(C64:I66)</f>
        <v>22.84006241448019</v>
      </c>
      <c r="O64" s="254"/>
      <c r="P64" s="371">
        <f>TTEST($C$73:$K$75,C64:K66,2,2)</f>
        <v>1.3361599452906102E-8</v>
      </c>
      <c r="Q64" s="390">
        <f>AVERAGE(C64:E66)</f>
        <v>13.20819977553311</v>
      </c>
      <c r="R64" s="383">
        <f>AVERAGE(C64:F66)</f>
        <v>19.056301346801348</v>
      </c>
      <c r="S64" s="383">
        <f>AVERAGE(G64:I66)</f>
        <v>52.9530113957493</v>
      </c>
      <c r="T64" s="254">
        <f>AVERAGE(G64:K66)</f>
        <v>52.855915434036284</v>
      </c>
    </row>
    <row r="65" spans="2:20" s="175" customFormat="1" ht="15" thickBot="1" x14ac:dyDescent="0.35">
      <c r="B65" s="180"/>
      <c r="C65" s="346">
        <v>10.671818181818184</v>
      </c>
      <c r="D65" s="346">
        <v>13.251851851851852</v>
      </c>
      <c r="E65" s="346">
        <v>15.792</v>
      </c>
      <c r="F65" s="346">
        <v>35.959090909090911</v>
      </c>
      <c r="G65" s="346">
        <v>77.735483870967741</v>
      </c>
      <c r="H65" s="346">
        <v>51.133473684210529</v>
      </c>
      <c r="I65" s="346">
        <v>32.669827586206893</v>
      </c>
      <c r="J65" s="346"/>
      <c r="K65" s="346">
        <v>53.405243445692889</v>
      </c>
      <c r="L65" s="396">
        <f>AVERAGE(C64:F66)</f>
        <v>19.056301346801348</v>
      </c>
      <c r="M65" s="326"/>
      <c r="N65" s="325"/>
      <c r="O65" s="348"/>
      <c r="P65" s="370"/>
      <c r="Q65" s="345"/>
      <c r="R65" s="262"/>
      <c r="S65" s="262"/>
      <c r="T65" s="284"/>
    </row>
    <row r="66" spans="2:20" s="175" customFormat="1" x14ac:dyDescent="0.3">
      <c r="B66" s="180"/>
      <c r="C66" s="346">
        <v>10.940909090909091</v>
      </c>
      <c r="D66" s="346">
        <v>12.922962962962963</v>
      </c>
      <c r="E66" s="346">
        <v>15.514666666666667</v>
      </c>
      <c r="F66" s="346">
        <v>32.842727272727274</v>
      </c>
      <c r="G66" s="346">
        <v>75.58525345622121</v>
      </c>
      <c r="H66" s="346">
        <v>45.923368421052636</v>
      </c>
      <c r="I66" s="346">
        <v>31.197413793103447</v>
      </c>
      <c r="J66" s="346"/>
      <c r="K66" s="346">
        <v>51.202996254681651</v>
      </c>
      <c r="L66" s="340"/>
      <c r="M66" s="326"/>
      <c r="N66" s="325"/>
      <c r="O66" s="348"/>
      <c r="P66" s="370"/>
      <c r="Q66" s="345"/>
      <c r="R66" s="262"/>
      <c r="S66" s="262"/>
      <c r="T66" s="284"/>
    </row>
    <row r="67" spans="2:20" s="175" customFormat="1" ht="15" thickBot="1" x14ac:dyDescent="0.35">
      <c r="B67" s="181" t="s">
        <v>5</v>
      </c>
      <c r="C67" s="346">
        <v>1.7654545454545456</v>
      </c>
      <c r="D67" s="346">
        <v>1.4074074074074074</v>
      </c>
      <c r="E67" s="346">
        <v>2.2280000000000006</v>
      </c>
      <c r="F67" s="346">
        <v>2.4654545454545458</v>
      </c>
      <c r="G67" s="346">
        <v>12.226728110599078</v>
      </c>
      <c r="H67" s="346">
        <v>7.6244210526315799</v>
      </c>
      <c r="I67" s="346">
        <v>4.0931034482758619</v>
      </c>
      <c r="J67" s="346"/>
      <c r="K67" s="346">
        <v>6.0494382022471918</v>
      </c>
      <c r="L67" s="339">
        <f>AVERAGE(C67:K69)</f>
        <v>4.5875265774412677</v>
      </c>
      <c r="M67" s="324">
        <f>N67/SQRT((20))</f>
        <v>0.79715928036564665</v>
      </c>
      <c r="N67" s="323">
        <f>STDEV(C67:I69)</f>
        <v>3.5650046795847987</v>
      </c>
      <c r="O67" s="254"/>
      <c r="P67" s="371">
        <f>TTEST($C$73:$K$75,C67:K69,2,2)</f>
        <v>0.75706239289619748</v>
      </c>
      <c r="Q67" s="390">
        <f>AVERAGE(C67:E69)</f>
        <v>1.8808118219229333</v>
      </c>
      <c r="R67" s="383">
        <f>AVERAGE(C67:F69)</f>
        <v>2.1774270482603817</v>
      </c>
      <c r="S67" s="383">
        <f>AVERAGE(G67:I69)</f>
        <v>7.6564824714734563</v>
      </c>
      <c r="T67" s="254">
        <f>AVERAGE(G67:K69)</f>
        <v>6.9976261066221541</v>
      </c>
    </row>
    <row r="68" spans="2:20" s="175" customFormat="1" ht="15" thickBot="1" x14ac:dyDescent="0.35">
      <c r="B68" s="181"/>
      <c r="C68" s="346">
        <v>1.9272727272727275</v>
      </c>
      <c r="D68" s="346">
        <v>1.5222222222222221</v>
      </c>
      <c r="E68" s="346">
        <v>2.1693333333333338</v>
      </c>
      <c r="F68" s="346">
        <v>3.2990909090909093</v>
      </c>
      <c r="G68" s="346">
        <v>10.968663594470046</v>
      </c>
      <c r="H68" s="346">
        <v>8.5414736842105281</v>
      </c>
      <c r="I68" s="346">
        <v>3.3215517241379313</v>
      </c>
      <c r="J68" s="346"/>
      <c r="K68" s="346">
        <v>4.6082397003745319</v>
      </c>
      <c r="L68" s="396">
        <f>AVERAGE(C67:F69)</f>
        <v>2.1774270482603817</v>
      </c>
      <c r="M68" s="328"/>
      <c r="N68" s="327"/>
      <c r="O68" s="349"/>
      <c r="P68" s="370"/>
      <c r="Q68" s="345"/>
      <c r="R68" s="262"/>
      <c r="S68" s="262"/>
      <c r="T68" s="284"/>
    </row>
    <row r="69" spans="2:20" s="175" customFormat="1" x14ac:dyDescent="0.3">
      <c r="B69" s="181"/>
      <c r="C69" s="346">
        <v>1.9627272727272727</v>
      </c>
      <c r="D69" s="346">
        <v>1.6555555555555554</v>
      </c>
      <c r="E69" s="346">
        <v>2.2893333333333339</v>
      </c>
      <c r="F69" s="346">
        <v>3.4372727272727275</v>
      </c>
      <c r="G69" s="346">
        <v>11.295852534562211</v>
      </c>
      <c r="H69" s="346">
        <v>7.4037894736842107</v>
      </c>
      <c r="I69" s="346">
        <v>3.4327586206896554</v>
      </c>
      <c r="J69" s="346"/>
      <c r="K69" s="346">
        <v>4.405493133583021</v>
      </c>
      <c r="L69" s="341"/>
      <c r="M69" s="328"/>
      <c r="N69" s="327"/>
      <c r="O69" s="349"/>
      <c r="P69" s="370"/>
      <c r="Q69" s="345"/>
      <c r="R69" s="262"/>
      <c r="S69" s="262"/>
      <c r="T69" s="284"/>
    </row>
    <row r="70" spans="2:20" s="175" customFormat="1" ht="15" thickBot="1" x14ac:dyDescent="0.35">
      <c r="B70" s="182" t="s">
        <v>6</v>
      </c>
      <c r="C70" s="346">
        <v>1.7154545454545456</v>
      </c>
      <c r="D70" s="346">
        <v>1.934814814814815</v>
      </c>
      <c r="E70" s="346">
        <v>1.8613333333333335</v>
      </c>
      <c r="F70" s="346">
        <v>2.9645454545454553</v>
      </c>
      <c r="G70" s="346">
        <v>12.981566820276498</v>
      </c>
      <c r="H70" s="346">
        <v>9.1991578947368424</v>
      </c>
      <c r="I70" s="346">
        <v>4.6396551724137929</v>
      </c>
      <c r="J70" s="346"/>
      <c r="K70" s="346">
        <v>5.5310861423220974</v>
      </c>
      <c r="L70" s="339">
        <f>AVERAGE(C70:K72)</f>
        <v>4.9211694459896123</v>
      </c>
      <c r="M70" s="324">
        <f>N70/SQRT((20))</f>
        <v>0.86622971395418435</v>
      </c>
      <c r="N70" s="323">
        <f>STDEV(C70:I72)</f>
        <v>3.8738970490635087</v>
      </c>
      <c r="O70" s="254"/>
      <c r="P70" s="371">
        <f>TTEST($C$73:$K$75,C70:K72,2,2)</f>
        <v>0.53693823792258555</v>
      </c>
      <c r="Q70" s="390">
        <f>AVERAGE(C70:E72)</f>
        <v>1.9085566778900112</v>
      </c>
      <c r="R70" s="383">
        <f>AVERAGE(C70:F72)</f>
        <v>2.209372053872054</v>
      </c>
      <c r="S70" s="383">
        <f>AVERAGE(G70:I72)</f>
        <v>8.4880673114004903</v>
      </c>
      <c r="T70" s="254">
        <f>AVERAGE(G70:K72)</f>
        <v>7.63296683810717</v>
      </c>
    </row>
    <row r="71" spans="2:20" s="175" customFormat="1" ht="15" thickBot="1" x14ac:dyDescent="0.35">
      <c r="B71" s="182"/>
      <c r="C71" s="346">
        <v>1.7427272727272729</v>
      </c>
      <c r="D71" s="346">
        <v>1.7629629629629628</v>
      </c>
      <c r="E71" s="346">
        <v>1.6219999999999999</v>
      </c>
      <c r="F71" s="346">
        <v>2.6763636363636363</v>
      </c>
      <c r="G71" s="346">
        <v>11.443317972350231</v>
      </c>
      <c r="H71" s="346">
        <v>7.8711578947368421</v>
      </c>
      <c r="I71" s="346">
        <v>3.9086206896551725</v>
      </c>
      <c r="J71" s="346"/>
      <c r="K71" s="346">
        <v>4.7780274656679147</v>
      </c>
      <c r="L71" s="396">
        <f>AVERAGE(C70:F72)</f>
        <v>2.209372053872054</v>
      </c>
      <c r="M71" s="326"/>
      <c r="N71" s="325"/>
      <c r="O71" s="350"/>
      <c r="P71" s="370"/>
      <c r="Q71" s="345"/>
      <c r="R71" s="262"/>
      <c r="S71" s="262"/>
      <c r="T71" s="284"/>
    </row>
    <row r="72" spans="2:20" s="175" customFormat="1" x14ac:dyDescent="0.3">
      <c r="B72" s="182"/>
      <c r="C72" s="346">
        <v>2.127272727272727</v>
      </c>
      <c r="D72" s="346">
        <v>2.1577777777777776</v>
      </c>
      <c r="E72" s="346">
        <v>2.2526666666666668</v>
      </c>
      <c r="F72" s="346">
        <v>3.6945454545454548</v>
      </c>
      <c r="G72" s="346">
        <v>11.931797235023041</v>
      </c>
      <c r="H72" s="346">
        <v>9.7052631578947377</v>
      </c>
      <c r="I72" s="346">
        <v>4.7120689655172416</v>
      </c>
      <c r="J72" s="346"/>
      <c r="K72" s="346">
        <v>4.8938826466916359</v>
      </c>
      <c r="L72" s="340"/>
      <c r="M72" s="326"/>
      <c r="N72" s="325"/>
      <c r="O72" s="350"/>
      <c r="P72" s="370"/>
      <c r="Q72" s="345"/>
      <c r="R72" s="262"/>
      <c r="S72" s="262"/>
      <c r="T72" s="284"/>
    </row>
    <row r="73" spans="2:20" s="175" customFormat="1" ht="15" thickBot="1" x14ac:dyDescent="0.35">
      <c r="B73" s="183" t="s">
        <v>7</v>
      </c>
      <c r="C73" s="346">
        <v>1.3672727272727274</v>
      </c>
      <c r="D73" s="346">
        <v>0.45111111111111113</v>
      </c>
      <c r="E73" s="346">
        <v>1.2973333333333334</v>
      </c>
      <c r="F73" s="346">
        <v>1.4654545454545456</v>
      </c>
      <c r="G73" s="346">
        <v>8.5152073732718918</v>
      </c>
      <c r="H73" s="346">
        <v>7.543578947368422</v>
      </c>
      <c r="I73" s="346">
        <v>4.6456896551724141</v>
      </c>
      <c r="J73" s="346"/>
      <c r="K73" s="346">
        <v>6.5777777777777784</v>
      </c>
      <c r="L73" s="339">
        <f>AVERAGE(C73:K75)</f>
        <v>4.278134006334434</v>
      </c>
      <c r="M73" s="324">
        <f>N73/SQRT((20))</f>
        <v>0.82473021208393094</v>
      </c>
      <c r="N73" s="323">
        <f>STDEV(C73:I75)</f>
        <v>3.6883056346349763</v>
      </c>
      <c r="O73" s="254"/>
      <c r="P73" s="371">
        <f>TTEST($C$73:$K$75,C73:K75,2,2)</f>
        <v>1</v>
      </c>
      <c r="Q73" s="390">
        <f>AVERAGE(C73:E75)</f>
        <v>1.1373842124953237</v>
      </c>
      <c r="R73" s="383">
        <f>AVERAGE(C73:F75)</f>
        <v>1.3308411896745231</v>
      </c>
      <c r="S73" s="383">
        <f>AVERAGE(G73:I75)</f>
        <v>7.4697187713443789</v>
      </c>
      <c r="T73" s="254">
        <f>AVERAGE(G73:K75)</f>
        <v>7.2254268229943435</v>
      </c>
    </row>
    <row r="74" spans="2:20" s="175" customFormat="1" ht="15" thickBot="1" x14ac:dyDescent="0.35">
      <c r="B74" s="183"/>
      <c r="C74" s="346">
        <v>1.4145454545454548</v>
      </c>
      <c r="D74" s="346">
        <v>0.64962962962962956</v>
      </c>
      <c r="E74" s="346">
        <v>1.4473333333333334</v>
      </c>
      <c r="F74" s="346">
        <v>1.9072727272727272</v>
      </c>
      <c r="G74" s="346">
        <v>12.022119815668205</v>
      </c>
      <c r="H74" s="346">
        <v>9.4155789473684202</v>
      </c>
      <c r="I74" s="346">
        <v>3.5939655172413789</v>
      </c>
      <c r="J74" s="346"/>
      <c r="K74" s="346">
        <v>6.8444444444444441</v>
      </c>
      <c r="L74" s="396">
        <f>AVERAGE(C73:F75)</f>
        <v>1.3308411896745231</v>
      </c>
      <c r="M74" s="330"/>
      <c r="N74" s="323"/>
      <c r="O74" s="351"/>
      <c r="P74" s="370"/>
      <c r="Q74" s="345"/>
      <c r="R74" s="262"/>
      <c r="S74" s="262"/>
      <c r="T74" s="284"/>
    </row>
    <row r="75" spans="2:20" s="175" customFormat="1" x14ac:dyDescent="0.3">
      <c r="B75" s="183"/>
      <c r="C75" s="346">
        <v>1.3854545454545455</v>
      </c>
      <c r="D75" s="346">
        <v>0.67111111111111121</v>
      </c>
      <c r="E75" s="346">
        <v>1.5526666666666669</v>
      </c>
      <c r="F75" s="346">
        <v>2.3609090909090908</v>
      </c>
      <c r="G75" s="346">
        <v>10.927188940092165</v>
      </c>
      <c r="H75" s="346">
        <v>6.8581052631578956</v>
      </c>
      <c r="I75" s="346">
        <v>3.7060344827586209</v>
      </c>
      <c r="J75" s="346"/>
      <c r="K75" s="346">
        <v>6.0554307116104873</v>
      </c>
      <c r="L75" s="342"/>
      <c r="M75" s="330"/>
      <c r="N75" s="323"/>
      <c r="O75" s="351"/>
      <c r="P75" s="370"/>
      <c r="Q75" s="345"/>
      <c r="R75" s="262"/>
      <c r="S75" s="262"/>
      <c r="T75" s="284"/>
    </row>
    <row r="76" spans="2:20" s="175" customFormat="1" x14ac:dyDescent="0.3">
      <c r="B76" s="317" t="s">
        <v>8</v>
      </c>
      <c r="C76" s="262"/>
      <c r="D76" s="262"/>
      <c r="E76" s="262"/>
      <c r="F76" s="262"/>
      <c r="G76" s="346">
        <v>7.9290322580645167</v>
      </c>
      <c r="H76" s="346">
        <v>11.660631578947369</v>
      </c>
      <c r="I76" s="346">
        <v>4.5732758620689653</v>
      </c>
      <c r="J76" s="346"/>
      <c r="K76" s="346">
        <v>5.9755305867665411</v>
      </c>
      <c r="L76" s="339">
        <f>AVERAGE(C76:K78)</f>
        <v>8.082664374993989</v>
      </c>
      <c r="M76" s="324">
        <f>N76/SQRT((12))</f>
        <v>0.89172263846383226</v>
      </c>
      <c r="N76" s="323">
        <f>STDEV(C76:I78)</f>
        <v>3.0890178321574613</v>
      </c>
      <c r="O76" s="254"/>
      <c r="P76" s="371">
        <f>TTEST($G$73:$K$75,G76:K78,2,2)</f>
        <v>0.46491307115370561</v>
      </c>
      <c r="Q76" s="390"/>
      <c r="R76" s="383"/>
      <c r="S76" s="383"/>
      <c r="T76" s="254"/>
    </row>
    <row r="77" spans="2:20" s="175" customFormat="1" x14ac:dyDescent="0.3">
      <c r="B77" s="317"/>
      <c r="C77" s="262"/>
      <c r="D77" s="262"/>
      <c r="E77" s="262"/>
      <c r="F77" s="262"/>
      <c r="G77" s="346">
        <v>10.173271889400922</v>
      </c>
      <c r="H77" s="346">
        <v>10.492631578947371</v>
      </c>
      <c r="I77" s="346">
        <v>4.7784482758620692</v>
      </c>
      <c r="J77" s="346"/>
      <c r="K77" s="346">
        <v>4.8828963795255929</v>
      </c>
      <c r="L77" s="339" t="s">
        <v>51</v>
      </c>
      <c r="M77" s="326"/>
      <c r="N77" s="325"/>
      <c r="O77" s="348"/>
      <c r="P77" s="370"/>
      <c r="Q77" s="345"/>
      <c r="R77" s="262"/>
      <c r="S77" s="262"/>
      <c r="T77" s="284"/>
    </row>
    <row r="78" spans="2:20" s="175" customFormat="1" x14ac:dyDescent="0.3">
      <c r="B78" s="317"/>
      <c r="C78" s="262"/>
      <c r="D78" s="262"/>
      <c r="E78" s="262"/>
      <c r="F78" s="262"/>
      <c r="G78" s="346">
        <v>11.656221198156684</v>
      </c>
      <c r="H78" s="346">
        <v>12.259368421052631</v>
      </c>
      <c r="I78" s="346">
        <v>5.8870689655172415</v>
      </c>
      <c r="J78" s="346"/>
      <c r="K78" s="346">
        <v>6.7235955056179773</v>
      </c>
      <c r="L78" s="339"/>
      <c r="M78" s="326"/>
      <c r="N78" s="325"/>
      <c r="O78" s="348"/>
      <c r="P78" s="370"/>
      <c r="Q78" s="345"/>
      <c r="R78" s="262"/>
      <c r="S78" s="262"/>
      <c r="T78" s="284"/>
    </row>
    <row r="79" spans="2:20" s="175" customFormat="1" ht="15" thickBot="1" x14ac:dyDescent="0.35">
      <c r="B79" s="185" t="s">
        <v>9</v>
      </c>
      <c r="C79" s="352">
        <v>1.78</v>
      </c>
      <c r="D79" s="352">
        <v>1.462962962962963</v>
      </c>
      <c r="E79" s="352">
        <v>2.3373333333333335</v>
      </c>
      <c r="F79" s="352">
        <v>3.1400000000000006</v>
      </c>
      <c r="G79" s="346">
        <v>10.344700460829493</v>
      </c>
      <c r="H79" s="346">
        <v>12.037894736842105</v>
      </c>
      <c r="I79" s="346">
        <v>3.4982758620689651</v>
      </c>
      <c r="J79" s="346"/>
      <c r="K79" s="346">
        <v>7.2299625468164788</v>
      </c>
      <c r="L79" s="339">
        <f>AVERAGE(G79:K81)</f>
        <v>8.344124786518579</v>
      </c>
      <c r="M79" s="324">
        <f>N79/SQRT((12))</f>
        <v>1.1213990307441475</v>
      </c>
      <c r="N79" s="323">
        <f>STDEV(C79:I81)</f>
        <v>3.8846401936147137</v>
      </c>
      <c r="O79" s="254"/>
      <c r="P79" s="371">
        <f>TTEST($C$73:$K$75,C79:K81,2,2)</f>
        <v>0.32789896375127359</v>
      </c>
      <c r="Q79" s="390">
        <f>AVERAGE(C79:E81)</f>
        <v>1.8700224466891138</v>
      </c>
      <c r="R79" s="383">
        <f>AVERAGE(C79:F81)</f>
        <v>2.2938047138047142</v>
      </c>
      <c r="S79" s="383">
        <f>AVERAGE(G79:I81)</f>
        <v>8.5449476276899148</v>
      </c>
      <c r="T79" s="254">
        <f>AVERAGE(G79:K81)</f>
        <v>8.344124786518579</v>
      </c>
    </row>
    <row r="80" spans="2:20" s="175" customFormat="1" ht="15" thickBot="1" x14ac:dyDescent="0.35">
      <c r="B80" s="185"/>
      <c r="C80" s="352">
        <v>1.8663636363636364</v>
      </c>
      <c r="D80" s="352">
        <v>1.4125925925925926</v>
      </c>
      <c r="E80" s="352">
        <v>2.1393333333333335</v>
      </c>
      <c r="F80" s="352">
        <v>2.93</v>
      </c>
      <c r="G80" s="346">
        <v>9.831336405529953</v>
      </c>
      <c r="H80" s="346">
        <v>11.53263157894737</v>
      </c>
      <c r="I80" s="346">
        <v>5.0517241379310347</v>
      </c>
      <c r="J80" s="346"/>
      <c r="K80" s="346">
        <v>7.9890137328339579</v>
      </c>
      <c r="L80" s="395">
        <f>AVERAGE(C79:F81)</f>
        <v>2.2938047138047142</v>
      </c>
      <c r="M80" s="331"/>
      <c r="N80" s="323"/>
      <c r="O80" s="348"/>
      <c r="P80" s="370"/>
      <c r="Q80" s="345"/>
      <c r="R80" s="262"/>
      <c r="S80" s="262"/>
      <c r="T80" s="284"/>
    </row>
    <row r="81" spans="2:20" s="175" customFormat="1" x14ac:dyDescent="0.3">
      <c r="B81" s="185"/>
      <c r="C81" s="352">
        <v>2.142727272727273</v>
      </c>
      <c r="D81" s="352">
        <v>1.108888888888889</v>
      </c>
      <c r="E81" s="352">
        <v>2.58</v>
      </c>
      <c r="F81" s="352">
        <v>4.6254545454545459</v>
      </c>
      <c r="G81" s="346">
        <v>10.366820276497696</v>
      </c>
      <c r="H81" s="346">
        <v>10.26442105263158</v>
      </c>
      <c r="I81" s="346">
        <v>3.9767241379310345</v>
      </c>
      <c r="J81" s="346"/>
      <c r="K81" s="346">
        <v>8.0059925093632955</v>
      </c>
      <c r="L81" s="340"/>
      <c r="M81" s="331"/>
      <c r="N81" s="323"/>
      <c r="O81" s="348"/>
      <c r="P81" s="370"/>
      <c r="Q81" s="345"/>
      <c r="R81" s="262"/>
      <c r="S81" s="262"/>
      <c r="T81" s="284"/>
    </row>
    <row r="82" spans="2:20" s="175" customFormat="1" x14ac:dyDescent="0.3">
      <c r="B82" s="588" t="s">
        <v>10</v>
      </c>
      <c r="C82" s="262"/>
      <c r="D82" s="262"/>
      <c r="E82" s="262"/>
      <c r="F82" s="262"/>
      <c r="G82" s="346">
        <v>8.7760368663594477</v>
      </c>
      <c r="H82" s="346">
        <v>12.000000000000002</v>
      </c>
      <c r="I82" s="346">
        <v>3.1163793103448278</v>
      </c>
      <c r="J82" s="346"/>
      <c r="K82" s="346">
        <v>3.6883895131086142</v>
      </c>
      <c r="L82" s="339">
        <f>AVERAGE(C82:K84)</f>
        <v>7.5584110586928093</v>
      </c>
      <c r="M82" s="324">
        <f>N82/SQRT((12))</f>
        <v>1.3557419003416091</v>
      </c>
      <c r="N82" s="323">
        <f>STDEV(C82:I84)</f>
        <v>4.6964277066832967</v>
      </c>
      <c r="O82" s="254"/>
      <c r="P82" s="371">
        <f>TTEST($G$73:$K$75,G82:K84,2,2)</f>
        <v>0.82450689488394779</v>
      </c>
      <c r="Q82" s="390"/>
      <c r="R82" s="383"/>
      <c r="S82" s="383">
        <f>AVERAGE(G82:I84)</f>
        <v>8.5450197109384547</v>
      </c>
      <c r="T82" s="254">
        <f>AVERAGE(G82:K84)</f>
        <v>7.5584110586928093</v>
      </c>
    </row>
    <row r="83" spans="2:20" s="175" customFormat="1" x14ac:dyDescent="0.3">
      <c r="B83" s="588"/>
      <c r="C83" s="262"/>
      <c r="D83" s="262"/>
      <c r="E83" s="262"/>
      <c r="F83" s="262"/>
      <c r="G83" s="346">
        <v>7.522580645161292</v>
      </c>
      <c r="H83" s="346">
        <v>11.141894736842108</v>
      </c>
      <c r="I83" s="346">
        <v>2.7620689655172415</v>
      </c>
      <c r="J83" s="346"/>
      <c r="K83" s="346">
        <v>4.6581772784019968</v>
      </c>
      <c r="L83" s="339"/>
      <c r="M83" s="326"/>
      <c r="N83" s="325"/>
      <c r="O83" s="349"/>
      <c r="P83" s="370"/>
      <c r="Q83" s="345"/>
      <c r="R83" s="262"/>
      <c r="S83" s="262"/>
      <c r="T83" s="284"/>
    </row>
    <row r="84" spans="2:20" s="175" customFormat="1" ht="14.4" customHeight="1" thickBot="1" x14ac:dyDescent="0.35">
      <c r="B84" s="70"/>
      <c r="C84" s="262"/>
      <c r="D84" s="262"/>
      <c r="E84" s="262"/>
      <c r="F84" s="262"/>
      <c r="G84" s="346">
        <v>10.997235023041474</v>
      </c>
      <c r="H84" s="346">
        <v>16.682947368421054</v>
      </c>
      <c r="I84" s="346">
        <v>3.9060344827586206</v>
      </c>
      <c r="J84" s="346"/>
      <c r="K84" s="346">
        <v>5.4491885143570542</v>
      </c>
      <c r="L84" s="341"/>
      <c r="M84" s="326"/>
      <c r="N84" s="325"/>
      <c r="O84" s="349"/>
      <c r="P84" s="370"/>
      <c r="Q84" s="345"/>
      <c r="R84" s="262"/>
      <c r="S84" s="262"/>
      <c r="T84" s="284"/>
    </row>
    <row r="85" spans="2:20" s="175" customFormat="1" ht="15.6" x14ac:dyDescent="0.3">
      <c r="B85" s="245" t="s">
        <v>31</v>
      </c>
      <c r="C85" s="346">
        <v>0.9209090909090909</v>
      </c>
      <c r="D85" s="346">
        <v>0.74148148148148141</v>
      </c>
      <c r="E85" s="346">
        <v>1.1253333333333335</v>
      </c>
      <c r="F85" s="346">
        <v>3.5545454545454547</v>
      </c>
      <c r="G85" s="262"/>
      <c r="H85" s="262"/>
      <c r="I85" s="262"/>
      <c r="J85" s="262"/>
      <c r="K85" s="262"/>
      <c r="L85" s="339">
        <f>AVERAGE(C85:K87)</f>
        <v>1.4663973063973064</v>
      </c>
      <c r="M85" s="324">
        <f>N85/SQRT((12))</f>
        <v>0.26479030673893122</v>
      </c>
      <c r="N85" s="323">
        <f>STDEV(C85:I87)</f>
        <v>0.91726052924715307</v>
      </c>
      <c r="O85" s="254"/>
      <c r="P85" s="371">
        <f>TTEST($C$73:$F$75,C85:K87,2,2)</f>
        <v>0.66279483932346417</v>
      </c>
      <c r="Q85" s="390">
        <f>AVERAGE(C85:E87)</f>
        <v>0.98448933782267112</v>
      </c>
      <c r="R85" s="383">
        <f>AVERAGE(C85:F87)</f>
        <v>1.4663973063973064</v>
      </c>
      <c r="S85" s="383"/>
      <c r="T85" s="254"/>
    </row>
    <row r="86" spans="2:20" s="175" customFormat="1" ht="15.6" x14ac:dyDescent="0.3">
      <c r="B86" s="276"/>
      <c r="C86" s="346">
        <v>0.90181818181818196</v>
      </c>
      <c r="D86" s="346">
        <v>0.98</v>
      </c>
      <c r="E86" s="346">
        <v>1.2386666666666668</v>
      </c>
      <c r="F86" s="346">
        <v>2.4490909090909092</v>
      </c>
      <c r="G86" s="262"/>
      <c r="H86" s="262"/>
      <c r="I86" s="262"/>
      <c r="J86" s="262"/>
      <c r="K86" s="262"/>
      <c r="L86" s="339" t="s">
        <v>51</v>
      </c>
      <c r="M86" s="326"/>
      <c r="N86" s="325"/>
      <c r="O86" s="350"/>
      <c r="P86" s="370"/>
      <c r="Q86" s="345"/>
      <c r="R86" s="262"/>
      <c r="S86" s="262"/>
      <c r="T86" s="284"/>
    </row>
    <row r="87" spans="2:20" s="175" customFormat="1" ht="14.4" customHeight="1" x14ac:dyDescent="0.3">
      <c r="B87" s="276"/>
      <c r="C87" s="346">
        <v>0.97545454545454546</v>
      </c>
      <c r="D87" s="346">
        <v>0.78740740740740744</v>
      </c>
      <c r="E87" s="346">
        <v>1.1893333333333334</v>
      </c>
      <c r="F87" s="346">
        <v>2.7327272727272724</v>
      </c>
      <c r="G87" s="262"/>
      <c r="H87" s="262"/>
      <c r="I87" s="262"/>
      <c r="J87" s="262"/>
      <c r="K87" s="262"/>
      <c r="L87" s="340"/>
      <c r="M87" s="326"/>
      <c r="N87" s="325"/>
      <c r="O87" s="350"/>
      <c r="P87" s="370"/>
      <c r="Q87" s="345"/>
      <c r="R87" s="262"/>
      <c r="S87" s="262"/>
      <c r="T87" s="284"/>
    </row>
    <row r="88" spans="2:20" s="175" customFormat="1" ht="15.6" x14ac:dyDescent="0.3">
      <c r="B88" s="278" t="s">
        <v>32</v>
      </c>
      <c r="C88" s="363">
        <v>6.0927272727272728</v>
      </c>
      <c r="D88" s="262"/>
      <c r="E88" s="363">
        <v>7.0526666666666671</v>
      </c>
      <c r="F88" s="363">
        <v>14.042727272727273</v>
      </c>
      <c r="G88" s="262"/>
      <c r="H88" s="262"/>
      <c r="I88" s="262"/>
      <c r="J88" s="262"/>
      <c r="K88" s="262"/>
      <c r="L88" s="339">
        <f>AVERAGE(C88:K90)</f>
        <v>8.8527205387205399</v>
      </c>
      <c r="M88" s="324">
        <f>N88/SQRT((12))</f>
        <v>0.93104968163674384</v>
      </c>
      <c r="N88" s="323">
        <f>STDEV(C88:I90)</f>
        <v>3.2252507059313364</v>
      </c>
      <c r="O88" s="254"/>
      <c r="P88" s="371">
        <f>TTEST($C$73:$F$75,C88:F90,2,2)</f>
        <v>1.6751337861266054E-7</v>
      </c>
      <c r="Q88" s="390">
        <f>AVERAGE(C88:E90)</f>
        <v>6.8519595959595962</v>
      </c>
      <c r="R88" s="383">
        <f>AVERAGE(C88:F90)</f>
        <v>8.8527205387205399</v>
      </c>
      <c r="S88" s="383"/>
      <c r="T88" s="254"/>
    </row>
    <row r="89" spans="2:20" s="175" customFormat="1" ht="15.6" x14ac:dyDescent="0.3">
      <c r="B89" s="278"/>
      <c r="C89" s="363">
        <v>5.9772727272727284</v>
      </c>
      <c r="D89" s="262"/>
      <c r="E89" s="363">
        <v>8.1120000000000019</v>
      </c>
      <c r="F89" s="363">
        <v>13.670909090909092</v>
      </c>
      <c r="G89" s="262"/>
      <c r="H89" s="262"/>
      <c r="I89" s="262"/>
      <c r="J89" s="262"/>
      <c r="K89" s="262"/>
      <c r="L89" s="339"/>
      <c r="M89" s="333"/>
      <c r="N89" s="334"/>
      <c r="O89" s="252"/>
      <c r="P89" s="370"/>
      <c r="Q89" s="345"/>
      <c r="R89" s="262"/>
      <c r="S89" s="262"/>
      <c r="T89" s="284"/>
    </row>
    <row r="90" spans="2:20" s="175" customFormat="1" ht="16.2" thickBot="1" x14ac:dyDescent="0.35">
      <c r="B90" s="255"/>
      <c r="C90" s="363">
        <v>5.919090909090909</v>
      </c>
      <c r="D90" s="262"/>
      <c r="E90" s="363">
        <v>7.9580000000000002</v>
      </c>
      <c r="F90" s="363">
        <v>10.84909090909091</v>
      </c>
      <c r="G90" s="262"/>
      <c r="H90" s="262"/>
      <c r="I90" s="262"/>
      <c r="J90" s="262"/>
      <c r="K90" s="262"/>
      <c r="L90" s="332"/>
      <c r="M90" s="335"/>
      <c r="N90" s="335"/>
      <c r="O90" s="320"/>
      <c r="P90" s="372"/>
      <c r="Q90" s="353"/>
      <c r="R90" s="264"/>
      <c r="S90" s="264"/>
      <c r="T90" s="286"/>
    </row>
    <row r="91" spans="2:20" s="175" customFormat="1" x14ac:dyDescent="0.3">
      <c r="B91" s="364"/>
      <c r="C91" s="262"/>
      <c r="D91" s="365">
        <v>0.22592592592592592</v>
      </c>
      <c r="E91" s="262"/>
      <c r="F91" s="262"/>
      <c r="G91" s="262"/>
      <c r="H91" s="262"/>
      <c r="I91" s="262"/>
      <c r="J91" s="262"/>
      <c r="K91" s="262"/>
      <c r="L91" s="262"/>
      <c r="M91" s="262"/>
      <c r="N91" s="262"/>
      <c r="O91" s="284"/>
    </row>
    <row r="92" spans="2:20" s="175" customFormat="1" x14ac:dyDescent="0.3">
      <c r="B92" s="364"/>
      <c r="C92" s="262"/>
      <c r="D92" s="365">
        <v>9.9259259259259269E-2</v>
      </c>
      <c r="E92" s="262"/>
      <c r="F92" s="262"/>
      <c r="G92" s="262"/>
      <c r="H92" s="262"/>
      <c r="I92" s="262"/>
      <c r="J92" s="262"/>
      <c r="K92" s="262"/>
      <c r="L92" s="262"/>
      <c r="M92" s="262"/>
      <c r="N92" s="262"/>
      <c r="O92" s="284"/>
    </row>
    <row r="93" spans="2:20" s="175" customFormat="1" ht="15" thickBot="1" x14ac:dyDescent="0.35">
      <c r="B93" s="366"/>
      <c r="C93" s="264"/>
      <c r="D93" s="367">
        <v>5.9259259259259255E-2</v>
      </c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86"/>
    </row>
    <row r="94" spans="2:20" s="175" customFormat="1" ht="15" thickBot="1" x14ac:dyDescent="0.35">
      <c r="B94" s="498"/>
      <c r="C94" s="289"/>
      <c r="D94" s="500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</row>
    <row r="95" spans="2:20" s="175" customFormat="1" ht="15" thickBot="1" x14ac:dyDescent="0.35">
      <c r="B95" s="267" t="s">
        <v>52</v>
      </c>
      <c r="C95" s="361" t="s">
        <v>39</v>
      </c>
      <c r="D95" s="362" t="s">
        <v>40</v>
      </c>
      <c r="E95" s="362" t="s">
        <v>41</v>
      </c>
      <c r="F95" s="362" t="s">
        <v>42</v>
      </c>
      <c r="G95" s="362" t="s">
        <v>45</v>
      </c>
      <c r="H95" s="362" t="s">
        <v>46</v>
      </c>
      <c r="I95" s="362" t="s">
        <v>47</v>
      </c>
      <c r="J95" s="362"/>
      <c r="K95" s="362" t="s">
        <v>48</v>
      </c>
      <c r="L95" s="358" t="s">
        <v>13</v>
      </c>
      <c r="M95" s="359" t="s">
        <v>15</v>
      </c>
      <c r="N95" s="358" t="s">
        <v>14</v>
      </c>
      <c r="O95" s="360" t="s">
        <v>16</v>
      </c>
      <c r="P95" s="46" t="s">
        <v>66</v>
      </c>
      <c r="Q95" s="46" t="s">
        <v>67</v>
      </c>
    </row>
    <row r="96" spans="2:20" s="175" customFormat="1" x14ac:dyDescent="0.3">
      <c r="B96" s="408" t="s">
        <v>3</v>
      </c>
      <c r="C96" s="493">
        <f>AVERAGE(C108:C110)</f>
        <v>0.69499999999999995</v>
      </c>
      <c r="D96" s="493">
        <f t="shared" ref="D96:I96" si="39">AVERAGE(D108:D110)</f>
        <v>0.66666666666666663</v>
      </c>
      <c r="E96" s="493">
        <f t="shared" si="39"/>
        <v>1.7556666666666665</v>
      </c>
      <c r="F96" s="493">
        <f t="shared" si="39"/>
        <v>1.7973333333333334</v>
      </c>
      <c r="G96" s="493">
        <f t="shared" si="39"/>
        <v>2.7993333333333332</v>
      </c>
      <c r="H96" s="493">
        <f t="shared" si="39"/>
        <v>2.7453333333333334</v>
      </c>
      <c r="I96" s="493">
        <f t="shared" si="39"/>
        <v>1.117</v>
      </c>
      <c r="J96" s="493"/>
      <c r="K96" s="493">
        <f t="shared" ref="K96" si="40">AVERAGE(K108:K110)</f>
        <v>1.3136666666666665</v>
      </c>
      <c r="L96" s="339">
        <f>AVERAGE(C96:K96)</f>
        <v>1.6112500000000001</v>
      </c>
      <c r="M96" s="391">
        <f>N96/SQRT((7))</f>
        <v>0.33511029309944246</v>
      </c>
      <c r="N96" s="323">
        <f>STDEV(C96:I96)</f>
        <v>0.88661849731908915</v>
      </c>
      <c r="O96" s="347" t="s">
        <v>25</v>
      </c>
    </row>
    <row r="97" spans="2:20" s="175" customFormat="1" x14ac:dyDescent="0.3">
      <c r="B97" s="175" t="s">
        <v>59</v>
      </c>
      <c r="C97" s="492">
        <f>AVERAGE(C111:C113)</f>
        <v>12.136333333333333</v>
      </c>
      <c r="D97" s="492">
        <f t="shared" ref="D97:I97" si="41">AVERAGE(D111:D113)</f>
        <v>17.650000000000002</v>
      </c>
      <c r="E97" s="492">
        <f t="shared" si="41"/>
        <v>23.065333333333331</v>
      </c>
      <c r="F97" s="492">
        <f t="shared" si="41"/>
        <v>40.260666666666673</v>
      </c>
      <c r="G97" s="492">
        <f t="shared" si="41"/>
        <v>84.418000000000006</v>
      </c>
      <c r="H97" s="492">
        <f t="shared" si="41"/>
        <v>58.131333333333338</v>
      </c>
      <c r="I97" s="492">
        <f t="shared" si="41"/>
        <v>37.238</v>
      </c>
      <c r="J97" s="492"/>
      <c r="K97" s="492">
        <f t="shared" ref="K97" si="42">AVERAGE(K111:K113)</f>
        <v>52.630333333333333</v>
      </c>
      <c r="L97" s="339">
        <f t="shared" ref="L97:L105" si="43">AVERAGE(C97:K97)</f>
        <v>40.691250000000004</v>
      </c>
      <c r="M97" s="391">
        <f t="shared" ref="M97:M105" si="44">N97/SQRT((7))</f>
        <v>9.5927649000990023</v>
      </c>
      <c r="N97" s="323">
        <f t="shared" ref="N97:N105" si="45">STDEV(C97:I97)</f>
        <v>25.380070311171323</v>
      </c>
      <c r="Q97" s="499">
        <f>TTEST($C$96:$K$96,C97:K97,2,1)</f>
        <v>2.1011807699179074E-3</v>
      </c>
    </row>
    <row r="98" spans="2:20" s="175" customFormat="1" x14ac:dyDescent="0.3">
      <c r="B98" s="175" t="s">
        <v>60</v>
      </c>
      <c r="C98" s="492">
        <f>AVERAGE(C114:C116)</f>
        <v>1.784</v>
      </c>
      <c r="D98" s="492">
        <f t="shared" ref="D98:I98" si="46">AVERAGE(D114:D116)</f>
        <v>2.063333333333333</v>
      </c>
      <c r="E98" s="492">
        <f t="shared" si="46"/>
        <v>3.3433333333333337</v>
      </c>
      <c r="F98" s="492">
        <f t="shared" si="46"/>
        <v>3.3740000000000001</v>
      </c>
      <c r="G98" s="492">
        <f t="shared" si="46"/>
        <v>12.474333333333334</v>
      </c>
      <c r="H98" s="492">
        <f t="shared" si="46"/>
        <v>9.3296666666666681</v>
      </c>
      <c r="I98" s="492">
        <f t="shared" si="46"/>
        <v>4.1943333333333337</v>
      </c>
      <c r="J98" s="492"/>
      <c r="K98" s="492">
        <f t="shared" ref="K98" si="47">AVERAGE(K114:K116)</f>
        <v>5.027333333333333</v>
      </c>
      <c r="L98" s="339">
        <f t="shared" si="43"/>
        <v>5.1987916666666667</v>
      </c>
      <c r="M98" s="391">
        <f t="shared" si="44"/>
        <v>1.537366819505777</v>
      </c>
      <c r="N98" s="323">
        <f t="shared" si="45"/>
        <v>4.0674902782946099</v>
      </c>
      <c r="P98" s="1">
        <f>TTEST($C$100:$K$100,C98:K98,2,1)</f>
        <v>0.24918348031675974</v>
      </c>
      <c r="Q98" s="499">
        <f t="shared" ref="Q98:Q105" si="48">TTEST($C$96:$K$96,C98:K98,2,1)</f>
        <v>1.2769798697179098E-2</v>
      </c>
    </row>
    <row r="99" spans="2:20" s="175" customFormat="1" x14ac:dyDescent="0.3">
      <c r="B99" s="175" t="s">
        <v>61</v>
      </c>
      <c r="C99" s="492">
        <f>AVERAGE(C117:C119)</f>
        <v>1.8076666666666668</v>
      </c>
      <c r="D99" s="492">
        <f t="shared" ref="D99:I99" si="49">AVERAGE(D117:D119)</f>
        <v>2.6349999999999998</v>
      </c>
      <c r="E99" s="492">
        <f t="shared" si="49"/>
        <v>2.8679999999999999</v>
      </c>
      <c r="F99" s="492">
        <f t="shared" si="49"/>
        <v>3.423</v>
      </c>
      <c r="G99" s="492">
        <f t="shared" si="49"/>
        <v>13.149000000000001</v>
      </c>
      <c r="H99" s="492">
        <f t="shared" si="49"/>
        <v>10.598666666666666</v>
      </c>
      <c r="I99" s="492">
        <f t="shared" si="49"/>
        <v>5.1273333333333335</v>
      </c>
      <c r="J99" s="492"/>
      <c r="K99" s="492">
        <f t="shared" ref="K99" si="50">AVERAGE(K117:K119)</f>
        <v>5.0739999999999998</v>
      </c>
      <c r="L99" s="339">
        <f t="shared" si="43"/>
        <v>5.5853333333333328</v>
      </c>
      <c r="M99" s="391">
        <f t="shared" si="44"/>
        <v>1.6729628335618263</v>
      </c>
      <c r="N99" s="323">
        <f t="shared" si="45"/>
        <v>4.4262436102585347</v>
      </c>
      <c r="P99" s="1">
        <f>TTEST($C$100:$K$100,C99:K99,2,1)</f>
        <v>5.5725032449026872E-2</v>
      </c>
      <c r="Q99" s="499">
        <f t="shared" si="48"/>
        <v>1.328410471342985E-2</v>
      </c>
    </row>
    <row r="100" spans="2:20" s="175" customFormat="1" x14ac:dyDescent="0.3">
      <c r="B100" s="404" t="s">
        <v>62</v>
      </c>
      <c r="C100" s="494">
        <f>AVERAGE(C120:C122)</f>
        <v>1.016</v>
      </c>
      <c r="D100" s="494">
        <f t="shared" ref="D100:I100" si="51">AVERAGE(D120:D122)</f>
        <v>0.79733333333333334</v>
      </c>
      <c r="E100" s="494">
        <f t="shared" si="51"/>
        <v>2.1486666666666667</v>
      </c>
      <c r="F100" s="494">
        <f t="shared" si="51"/>
        <v>2.1023333333333336</v>
      </c>
      <c r="G100" s="494">
        <f t="shared" si="51"/>
        <v>11.379666666666667</v>
      </c>
      <c r="H100" s="494">
        <f t="shared" si="51"/>
        <v>9.4276666666666671</v>
      </c>
      <c r="I100" s="494">
        <f t="shared" si="51"/>
        <v>4.6189999999999998</v>
      </c>
      <c r="J100" s="494"/>
      <c r="K100" s="494">
        <f t="shared" ref="K100" si="52">AVERAGE(K120:K122)</f>
        <v>6.5006666666666666</v>
      </c>
      <c r="L100" s="481">
        <f t="shared" si="43"/>
        <v>4.7489166666666671</v>
      </c>
      <c r="M100" s="482">
        <f t="shared" si="44"/>
        <v>1.6091363485919359</v>
      </c>
      <c r="N100" s="405">
        <f t="shared" si="45"/>
        <v>4.2573746039688025</v>
      </c>
      <c r="P100" s="1" t="e">
        <f t="shared" ref="P100:P104" si="53">TTEST($C$100:$K$100,C100:K100,2,1)</f>
        <v>#DIV/0!</v>
      </c>
      <c r="Q100" s="499">
        <f t="shared" si="48"/>
        <v>3.3382575676592599E-2</v>
      </c>
    </row>
    <row r="101" spans="2:20" s="175" customFormat="1" x14ac:dyDescent="0.3">
      <c r="B101" s="175" t="s">
        <v>63</v>
      </c>
      <c r="C101" s="492"/>
      <c r="D101" s="492"/>
      <c r="E101" s="492"/>
      <c r="F101" s="492"/>
      <c r="G101" s="492">
        <f t="shared" ref="G101:I101" si="54">AVERAGE(G123:G125)</f>
        <v>10.762666666666666</v>
      </c>
      <c r="H101" s="492">
        <f t="shared" si="54"/>
        <v>13.621666666666668</v>
      </c>
      <c r="I101" s="492">
        <f t="shared" si="54"/>
        <v>5.8923333333333332</v>
      </c>
      <c r="J101" s="492"/>
      <c r="K101" s="492">
        <f t="shared" ref="K101" si="55">AVERAGE(K123:K125)</f>
        <v>5.8679999999999994</v>
      </c>
      <c r="L101" s="339">
        <f t="shared" si="43"/>
        <v>9.0361666666666665</v>
      </c>
      <c r="M101" s="391">
        <f t="shared" si="44"/>
        <v>1.4770999704662251</v>
      </c>
      <c r="N101" s="323">
        <f t="shared" si="45"/>
        <v>3.9080391834344832</v>
      </c>
      <c r="P101" s="1">
        <f t="shared" si="53"/>
        <v>0.42255719014509935</v>
      </c>
      <c r="Q101" s="499">
        <f t="shared" si="48"/>
        <v>1.8162146862376251E-2</v>
      </c>
    </row>
    <row r="102" spans="2:20" s="175" customFormat="1" x14ac:dyDescent="0.3">
      <c r="B102" s="175" t="s">
        <v>64</v>
      </c>
      <c r="C102" s="492">
        <f>AVERAGE(C126:C128)</f>
        <v>1.6459999999999999</v>
      </c>
      <c r="D102" s="492">
        <f t="shared" ref="D102:I102" si="56">AVERAGE(D126:D128)</f>
        <v>1.7930000000000001</v>
      </c>
      <c r="E102" s="492">
        <f t="shared" si="56"/>
        <v>3.5283333333333338</v>
      </c>
      <c r="F102" s="492">
        <f t="shared" si="56"/>
        <v>3.9216666666666669</v>
      </c>
      <c r="G102" s="492">
        <f t="shared" si="56"/>
        <v>11.046333333333331</v>
      </c>
      <c r="H102" s="492">
        <f t="shared" si="56"/>
        <v>13.393000000000001</v>
      </c>
      <c r="I102" s="492">
        <f t="shared" si="56"/>
        <v>4.8436666666666666</v>
      </c>
      <c r="J102" s="492"/>
      <c r="K102" s="492">
        <f t="shared" ref="K102" si="57">AVERAGE(K126:K128)</f>
        <v>7.7513333333333323</v>
      </c>
      <c r="L102" s="339">
        <f t="shared" si="43"/>
        <v>5.9904166666666665</v>
      </c>
      <c r="M102" s="391">
        <f t="shared" si="44"/>
        <v>1.746196119607712</v>
      </c>
      <c r="N102" s="323">
        <f t="shared" si="45"/>
        <v>4.620000672828005</v>
      </c>
      <c r="P102" s="1">
        <f t="shared" si="53"/>
        <v>3.0037559405697981E-2</v>
      </c>
      <c r="Q102" s="499">
        <f t="shared" si="48"/>
        <v>1.1507946051676108E-2</v>
      </c>
    </row>
    <row r="103" spans="2:20" s="175" customFormat="1" x14ac:dyDescent="0.3">
      <c r="B103" s="175" t="s">
        <v>65</v>
      </c>
      <c r="C103" s="492"/>
      <c r="D103" s="492"/>
      <c r="E103" s="492"/>
      <c r="F103" s="492"/>
      <c r="G103" s="492">
        <f t="shared" ref="G103:I103" si="58">AVERAGE(G129:G131)</f>
        <v>9.8719999999999999</v>
      </c>
      <c r="H103" s="492">
        <f t="shared" si="58"/>
        <v>15.764000000000001</v>
      </c>
      <c r="I103" s="492">
        <f t="shared" si="58"/>
        <v>3.7833333333333337</v>
      </c>
      <c r="J103" s="492"/>
      <c r="K103" s="492">
        <f t="shared" ref="K103" si="59">AVERAGE(K129:K131)</f>
        <v>4.6043333333333329</v>
      </c>
      <c r="L103" s="339">
        <f t="shared" si="43"/>
        <v>8.5059166666666677</v>
      </c>
      <c r="M103" s="391">
        <f t="shared" si="44"/>
        <v>2.2642348626473163</v>
      </c>
      <c r="N103" s="323">
        <f t="shared" si="45"/>
        <v>5.9906023564072903</v>
      </c>
      <c r="P103" s="1">
        <f t="shared" si="53"/>
        <v>0.80548115086750227</v>
      </c>
      <c r="Q103" s="499">
        <f t="shared" si="48"/>
        <v>7.1379916635972498E-2</v>
      </c>
    </row>
    <row r="104" spans="2:20" s="175" customFormat="1" x14ac:dyDescent="0.3">
      <c r="B104" s="175" t="s">
        <v>31</v>
      </c>
      <c r="C104" s="492">
        <f>AVERAGE(C132:C134)</f>
        <v>0.76000000000000012</v>
      </c>
      <c r="D104" s="492">
        <f t="shared" ref="D104:F104" si="60">AVERAGE(D132:D134)</f>
        <v>1.1289999999999998</v>
      </c>
      <c r="E104" s="492">
        <f t="shared" si="60"/>
        <v>1.7766666666666666</v>
      </c>
      <c r="F104" s="492">
        <f t="shared" si="60"/>
        <v>3.2033333333333331</v>
      </c>
      <c r="G104" s="492"/>
      <c r="H104" s="492"/>
      <c r="I104" s="492"/>
      <c r="J104" s="492"/>
      <c r="K104" s="492"/>
      <c r="L104" s="339">
        <f t="shared" si="43"/>
        <v>1.7172499999999999</v>
      </c>
      <c r="M104" s="391">
        <f t="shared" si="44"/>
        <v>0.40674899472401227</v>
      </c>
      <c r="N104" s="323">
        <f t="shared" si="45"/>
        <v>1.0761566860652598</v>
      </c>
      <c r="P104" s="1">
        <f t="shared" si="53"/>
        <v>0.59278306780049028</v>
      </c>
      <c r="Q104" s="499">
        <f t="shared" si="48"/>
        <v>0.22591574867802502</v>
      </c>
    </row>
    <row r="105" spans="2:20" s="175" customFormat="1" x14ac:dyDescent="0.3">
      <c r="B105" s="175" t="s">
        <v>79</v>
      </c>
      <c r="C105" s="492">
        <f>AVERAGE(C135:C137)</f>
        <v>6.3939999999999992</v>
      </c>
      <c r="E105" s="492">
        <f t="shared" ref="E105:F105" si="61">AVERAGE(E135:E137)</f>
        <v>11.561333333333332</v>
      </c>
      <c r="F105" s="492">
        <f t="shared" si="61"/>
        <v>14.139666666666665</v>
      </c>
      <c r="G105" s="492"/>
      <c r="H105" s="492"/>
      <c r="I105" s="492"/>
      <c r="J105" s="492"/>
      <c r="K105" s="492"/>
      <c r="L105" s="339">
        <f t="shared" si="43"/>
        <v>10.698333333333332</v>
      </c>
      <c r="M105" s="391">
        <f t="shared" si="44"/>
        <v>1.4908010683511121</v>
      </c>
      <c r="N105" s="323">
        <f t="shared" si="45"/>
        <v>3.9442888811264476</v>
      </c>
      <c r="P105" s="1">
        <f>TTEST($C$100:$K$100,C105:K105,2,1)</f>
        <v>4.3840406687388887E-2</v>
      </c>
      <c r="Q105" s="499">
        <f t="shared" si="48"/>
        <v>4.0835038995066408E-2</v>
      </c>
    </row>
    <row r="106" spans="2:20" s="175" customFormat="1" ht="15" thickBot="1" x14ac:dyDescent="0.35">
      <c r="B106" s="498"/>
      <c r="C106" s="289"/>
      <c r="D106" s="338">
        <f>AVERAGE(D138:D140)</f>
        <v>0.17300000000000001</v>
      </c>
      <c r="E106" s="262"/>
      <c r="F106" s="262"/>
      <c r="G106" s="262"/>
      <c r="H106" s="262"/>
      <c r="I106" s="262"/>
      <c r="J106" s="262"/>
      <c r="K106" s="262"/>
      <c r="L106" s="262"/>
      <c r="M106" s="262"/>
      <c r="N106" s="262"/>
      <c r="O106" s="262"/>
    </row>
    <row r="107" spans="2:20" s="175" customFormat="1" ht="15" thickBot="1" x14ac:dyDescent="0.35">
      <c r="B107" s="266" t="s">
        <v>38</v>
      </c>
      <c r="C107" s="267" t="s">
        <v>26</v>
      </c>
      <c r="D107" s="267" t="s">
        <v>27</v>
      </c>
      <c r="E107" s="267" t="s">
        <v>28</v>
      </c>
      <c r="F107" s="267" t="s">
        <v>29</v>
      </c>
      <c r="G107" s="374" t="s">
        <v>0</v>
      </c>
      <c r="H107" s="374" t="s">
        <v>1</v>
      </c>
      <c r="I107" s="374" t="s">
        <v>2</v>
      </c>
      <c r="J107" s="374"/>
      <c r="K107" s="267"/>
      <c r="L107" s="313" t="s">
        <v>13</v>
      </c>
      <c r="M107" s="343" t="s">
        <v>15</v>
      </c>
      <c r="N107" s="313" t="s">
        <v>14</v>
      </c>
      <c r="O107" s="344" t="s">
        <v>16</v>
      </c>
      <c r="P107" s="375" t="s">
        <v>49</v>
      </c>
      <c r="Q107" s="388" t="s">
        <v>34</v>
      </c>
      <c r="R107" s="313" t="s">
        <v>35</v>
      </c>
      <c r="S107" s="313" t="s">
        <v>36</v>
      </c>
      <c r="T107" s="344" t="s">
        <v>37</v>
      </c>
    </row>
    <row r="108" spans="2:20" s="175" customFormat="1" x14ac:dyDescent="0.3">
      <c r="B108" s="178" t="s">
        <v>3</v>
      </c>
      <c r="C108" s="267">
        <v>0.57099999999999995</v>
      </c>
      <c r="D108" s="376">
        <v>0.76300000000000001</v>
      </c>
      <c r="E108" s="377">
        <v>1.496</v>
      </c>
      <c r="F108" s="267">
        <v>1.784</v>
      </c>
      <c r="G108" s="267">
        <v>3.5430000000000001</v>
      </c>
      <c r="H108" s="267">
        <v>2.863</v>
      </c>
      <c r="I108" s="267">
        <v>1.399</v>
      </c>
      <c r="J108" s="267"/>
      <c r="K108" s="267">
        <v>1.69</v>
      </c>
      <c r="L108" s="378">
        <f>AVERAGE(C108:K110)</f>
        <v>1.6112499999999998</v>
      </c>
      <c r="M108" s="379">
        <f>N108/SQRT((20))</f>
        <v>0.19920618595768944</v>
      </c>
      <c r="N108" s="378">
        <f>STDEV(C108:I110)</f>
        <v>0.89087714667971529</v>
      </c>
      <c r="O108" s="249" t="s">
        <v>25</v>
      </c>
      <c r="P108" s="369">
        <f>TTEST($C$120:$K$122,C108:K110,2,2)</f>
        <v>3.6911613985162915E-4</v>
      </c>
      <c r="Q108" s="389">
        <f>AVERAGE(C108:E110)</f>
        <v>1.0391111111111111</v>
      </c>
      <c r="R108" s="380">
        <f>AVERAGE(C108:F110)</f>
        <v>1.2286666666666666</v>
      </c>
      <c r="S108" s="380">
        <f>AVERAGE(G108:I110)</f>
        <v>2.2205555555555554</v>
      </c>
      <c r="T108" s="250">
        <f>AVERAGE(G108:K110)</f>
        <v>1.9938333333333336</v>
      </c>
    </row>
    <row r="109" spans="2:20" s="175" customFormat="1" x14ac:dyDescent="0.3">
      <c r="B109" s="179"/>
      <c r="C109" s="262">
        <v>0.69899999999999995</v>
      </c>
      <c r="D109" s="381">
        <v>0.61</v>
      </c>
      <c r="E109" s="382">
        <v>1.867</v>
      </c>
      <c r="F109" s="262">
        <v>1.81</v>
      </c>
      <c r="G109" s="262">
        <v>1.89</v>
      </c>
      <c r="H109" s="262">
        <v>2.597</v>
      </c>
      <c r="I109" s="262">
        <v>1.06</v>
      </c>
      <c r="J109" s="262"/>
      <c r="K109" s="262">
        <v>1.3759999999999999</v>
      </c>
      <c r="L109" s="323"/>
      <c r="M109" s="324"/>
      <c r="N109" s="323"/>
      <c r="O109" s="196"/>
      <c r="P109" s="370"/>
      <c r="Q109" s="345"/>
      <c r="R109" s="262"/>
      <c r="S109" s="262"/>
      <c r="T109" s="284"/>
    </row>
    <row r="110" spans="2:20" s="175" customFormat="1" x14ac:dyDescent="0.3">
      <c r="B110" s="179"/>
      <c r="C110" s="262">
        <v>0.81499999999999995</v>
      </c>
      <c r="D110" s="381">
        <v>0.627</v>
      </c>
      <c r="E110" s="382">
        <v>1.9039999999999999</v>
      </c>
      <c r="F110" s="262">
        <v>1.798</v>
      </c>
      <c r="G110" s="262">
        <v>2.9649999999999999</v>
      </c>
      <c r="H110" s="262">
        <v>2.7759999999999998</v>
      </c>
      <c r="I110" s="262">
        <v>0.89200000000000002</v>
      </c>
      <c r="J110" s="262"/>
      <c r="K110" s="262">
        <v>0.875</v>
      </c>
      <c r="L110" s="323"/>
      <c r="M110" s="324"/>
      <c r="N110" s="323"/>
      <c r="O110" s="196"/>
      <c r="P110" s="370"/>
      <c r="Q110" s="345"/>
      <c r="R110" s="262"/>
      <c r="S110" s="262"/>
      <c r="T110" s="284"/>
    </row>
    <row r="111" spans="2:20" s="175" customFormat="1" x14ac:dyDescent="0.3">
      <c r="B111" s="180" t="s">
        <v>4</v>
      </c>
      <c r="C111" s="262">
        <v>12.824</v>
      </c>
      <c r="D111" s="381">
        <v>17.614000000000001</v>
      </c>
      <c r="E111" s="382">
        <v>22.236000000000001</v>
      </c>
      <c r="F111" s="262">
        <v>45.1</v>
      </c>
      <c r="G111" s="262">
        <v>86.900999999999996</v>
      </c>
      <c r="H111" s="262">
        <v>59.139000000000003</v>
      </c>
      <c r="I111" s="262">
        <v>37.628</v>
      </c>
      <c r="J111" s="262"/>
      <c r="K111" s="262">
        <v>53.152000000000001</v>
      </c>
      <c r="L111" s="323">
        <f>AVERAGE(C111:K113)</f>
        <v>40.691250000000004</v>
      </c>
      <c r="M111" s="324">
        <f>N111/SQRT((20))</f>
        <v>5.4018876466163812</v>
      </c>
      <c r="N111" s="323">
        <f>STDEV(C111:I113)</f>
        <v>24.15797596930118</v>
      </c>
      <c r="O111" s="383">
        <f>TTEST($C$108:$K$110,C111:K113,2,2)</f>
        <v>1.0042787022363145E-10</v>
      </c>
      <c r="P111" s="371">
        <f>TTEST($C$120:$K$122,C111:K113,2,2)</f>
        <v>1.3795858279160661E-9</v>
      </c>
      <c r="Q111" s="390">
        <f>AVERAGE(C111:E113)</f>
        <v>17.617222222222225</v>
      </c>
      <c r="R111" s="383">
        <f>AVERAGE(C111:F113)</f>
        <v>23.278083333333331</v>
      </c>
      <c r="S111" s="383">
        <f>AVERAGE(G111:I113)</f>
        <v>59.929111111111105</v>
      </c>
      <c r="T111" s="254">
        <f>AVERAGE(G111:K113)</f>
        <v>58.104416666666673</v>
      </c>
    </row>
    <row r="112" spans="2:20" s="175" customFormat="1" x14ac:dyDescent="0.3">
      <c r="B112" s="180"/>
      <c r="C112" s="262">
        <v>11.445</v>
      </c>
      <c r="D112" s="381">
        <v>17.89</v>
      </c>
      <c r="E112" s="382">
        <v>23.687999999999999</v>
      </c>
      <c r="F112" s="262">
        <v>39.555</v>
      </c>
      <c r="G112" s="262">
        <v>84.343000000000004</v>
      </c>
      <c r="H112" s="262">
        <v>60.720999999999997</v>
      </c>
      <c r="I112" s="262">
        <v>37.896999999999998</v>
      </c>
      <c r="J112" s="262"/>
      <c r="K112" s="262">
        <v>53.472000000000001</v>
      </c>
      <c r="L112" s="325"/>
      <c r="M112" s="326"/>
      <c r="N112" s="325"/>
      <c r="O112" s="197"/>
      <c r="P112" s="370"/>
      <c r="Q112" s="345"/>
      <c r="R112" s="262"/>
      <c r="S112" s="262"/>
      <c r="T112" s="284"/>
    </row>
    <row r="113" spans="2:20" s="175" customFormat="1" x14ac:dyDescent="0.3">
      <c r="B113" s="180"/>
      <c r="C113" s="262">
        <v>12.14</v>
      </c>
      <c r="D113" s="381">
        <v>17.446000000000002</v>
      </c>
      <c r="E113" s="382">
        <v>23.271999999999998</v>
      </c>
      <c r="F113" s="262">
        <v>36.127000000000002</v>
      </c>
      <c r="G113" s="262">
        <v>82.01</v>
      </c>
      <c r="H113" s="262">
        <v>54.533999999999999</v>
      </c>
      <c r="I113" s="262">
        <v>36.189</v>
      </c>
      <c r="J113" s="262"/>
      <c r="K113" s="262">
        <v>51.267000000000003</v>
      </c>
      <c r="L113" s="325"/>
      <c r="M113" s="326"/>
      <c r="N113" s="325"/>
      <c r="O113" s="197"/>
      <c r="P113" s="370"/>
      <c r="Q113" s="345"/>
      <c r="R113" s="262"/>
      <c r="S113" s="262"/>
      <c r="T113" s="284"/>
    </row>
    <row r="114" spans="2:20" s="175" customFormat="1" x14ac:dyDescent="0.3">
      <c r="B114" s="181" t="s">
        <v>5</v>
      </c>
      <c r="C114" s="262">
        <v>1.5940000000000001</v>
      </c>
      <c r="D114" s="381">
        <v>1.9</v>
      </c>
      <c r="E114" s="382">
        <v>3.3420000000000001</v>
      </c>
      <c r="F114" s="262">
        <v>2.7120000000000002</v>
      </c>
      <c r="G114" s="262">
        <v>13.266</v>
      </c>
      <c r="H114" s="262">
        <v>9.0540000000000003</v>
      </c>
      <c r="I114" s="262">
        <v>4.7480000000000002</v>
      </c>
      <c r="J114" s="262"/>
      <c r="K114" s="262">
        <v>6.0570000000000004</v>
      </c>
      <c r="L114" s="323">
        <f>AVERAGE(C114:K116)</f>
        <v>5.1987916666666667</v>
      </c>
      <c r="M114" s="324">
        <f>N114/SQRT((20))</f>
        <v>0.8676119441975696</v>
      </c>
      <c r="N114" s="323">
        <f>STDEV(C114:I116)</f>
        <v>3.8800785706330401</v>
      </c>
      <c r="O114" s="383">
        <f>TTEST($C$108:$K$110,C114:K116,2,2)</f>
        <v>2.258519217965805E-5</v>
      </c>
      <c r="P114" s="371">
        <f>TTEST($C$120:$K$122,C114:K116,2,2)</f>
        <v>0.6812894387338928</v>
      </c>
      <c r="Q114" s="390">
        <f>AVERAGE(C114:E116)</f>
        <v>2.3968888888888893</v>
      </c>
      <c r="R114" s="383">
        <f>AVERAGE(C114:F116)</f>
        <v>2.6411666666666664</v>
      </c>
      <c r="S114" s="383">
        <f>AVERAGE(G114:I116)</f>
        <v>8.6661111111111122</v>
      </c>
      <c r="T114" s="254">
        <f>AVERAGE(G114:K116)</f>
        <v>7.7564166666666665</v>
      </c>
    </row>
    <row r="115" spans="2:20" s="175" customFormat="1" x14ac:dyDescent="0.3">
      <c r="B115" s="181"/>
      <c r="C115" s="262">
        <v>1.823</v>
      </c>
      <c r="D115" s="381">
        <v>2.0550000000000002</v>
      </c>
      <c r="E115" s="382">
        <v>3.254</v>
      </c>
      <c r="F115" s="262">
        <v>3.629</v>
      </c>
      <c r="G115" s="262">
        <v>11.901</v>
      </c>
      <c r="H115" s="262">
        <v>10.143000000000001</v>
      </c>
      <c r="I115" s="262">
        <v>3.8530000000000002</v>
      </c>
      <c r="J115" s="262"/>
      <c r="K115" s="262">
        <v>4.6139999999999999</v>
      </c>
      <c r="L115" s="327"/>
      <c r="M115" s="328"/>
      <c r="N115" s="327"/>
      <c r="O115" s="198"/>
      <c r="P115" s="370"/>
      <c r="Q115" s="345"/>
      <c r="R115" s="262"/>
      <c r="S115" s="262"/>
      <c r="T115" s="284"/>
    </row>
    <row r="116" spans="2:20" s="175" customFormat="1" x14ac:dyDescent="0.3">
      <c r="B116" s="181"/>
      <c r="C116" s="262">
        <v>1.9350000000000001</v>
      </c>
      <c r="D116" s="381">
        <v>2.2349999999999999</v>
      </c>
      <c r="E116" s="382">
        <v>3.4340000000000002</v>
      </c>
      <c r="F116" s="262">
        <v>3.7810000000000001</v>
      </c>
      <c r="G116" s="262">
        <v>12.256</v>
      </c>
      <c r="H116" s="262">
        <v>8.7919999999999998</v>
      </c>
      <c r="I116" s="262">
        <v>3.9820000000000002</v>
      </c>
      <c r="J116" s="262"/>
      <c r="K116" s="262">
        <v>4.4109999999999996</v>
      </c>
      <c r="L116" s="327"/>
      <c r="M116" s="328"/>
      <c r="N116" s="327"/>
      <c r="O116" s="198"/>
      <c r="P116" s="370"/>
      <c r="Q116" s="345"/>
      <c r="R116" s="262"/>
      <c r="S116" s="262"/>
      <c r="T116" s="284"/>
    </row>
    <row r="117" spans="2:20" s="175" customFormat="1" x14ac:dyDescent="0.3">
      <c r="B117" s="182" t="s">
        <v>6</v>
      </c>
      <c r="C117" s="262">
        <v>1.6539999999999999</v>
      </c>
      <c r="D117" s="381">
        <v>2.6120000000000001</v>
      </c>
      <c r="E117" s="382">
        <v>2.7919999999999998</v>
      </c>
      <c r="F117" s="262">
        <v>3.2610000000000001</v>
      </c>
      <c r="G117" s="262">
        <v>14.085000000000001</v>
      </c>
      <c r="H117" s="262">
        <v>10.923999999999999</v>
      </c>
      <c r="I117" s="262">
        <v>5.3819999999999997</v>
      </c>
      <c r="J117" s="262"/>
      <c r="K117" s="262">
        <v>5.5380000000000003</v>
      </c>
      <c r="L117" s="323">
        <f>AVERAGE(C117:K119)</f>
        <v>5.5853333333333346</v>
      </c>
      <c r="M117" s="324">
        <f>N117/SQRT((20))</f>
        <v>0.94677952680703437</v>
      </c>
      <c r="N117" s="323">
        <f>STDEV(C117:I119)</f>
        <v>4.2341267632912265</v>
      </c>
      <c r="O117" s="383">
        <f>TTEST($C$108:$K$110,C117:K119,2,2)</f>
        <v>1.6402651038215112E-5</v>
      </c>
      <c r="P117" s="371">
        <f>TTEST($C$120:$K$122,C117:K119,2,2)</f>
        <v>0.4648486173662898</v>
      </c>
      <c r="Q117" s="390">
        <f>AVERAGE(C117:E119)</f>
        <v>2.4368888888888893</v>
      </c>
      <c r="R117" s="383">
        <f>AVERAGE(C117:F119)</f>
        <v>2.6834166666666666</v>
      </c>
      <c r="S117" s="383">
        <f>AVERAGE(G117:I119)</f>
        <v>9.625</v>
      </c>
      <c r="T117" s="254">
        <f>AVERAGE(G117:K119)</f>
        <v>8.4872500000000013</v>
      </c>
    </row>
    <row r="118" spans="2:20" s="175" customFormat="1" x14ac:dyDescent="0.3">
      <c r="B118" s="182"/>
      <c r="C118" s="262">
        <v>1.673</v>
      </c>
      <c r="D118" s="381">
        <v>2.38</v>
      </c>
      <c r="E118" s="382">
        <v>2.4329999999999998</v>
      </c>
      <c r="F118" s="262">
        <v>2.944</v>
      </c>
      <c r="G118" s="262">
        <v>12.416</v>
      </c>
      <c r="H118" s="262">
        <v>9.3469999999999995</v>
      </c>
      <c r="I118" s="262">
        <v>4.5339999999999998</v>
      </c>
      <c r="J118" s="262"/>
      <c r="K118" s="262">
        <v>4.7839999999999998</v>
      </c>
      <c r="L118" s="325"/>
      <c r="M118" s="326"/>
      <c r="N118" s="325"/>
      <c r="O118" s="199"/>
      <c r="P118" s="370"/>
      <c r="Q118" s="345"/>
      <c r="R118" s="262"/>
      <c r="S118" s="262"/>
      <c r="T118" s="284"/>
    </row>
    <row r="119" spans="2:20" s="175" customFormat="1" x14ac:dyDescent="0.3">
      <c r="B119" s="182"/>
      <c r="C119" s="262">
        <v>2.0960000000000001</v>
      </c>
      <c r="D119" s="381">
        <v>2.9129999999999998</v>
      </c>
      <c r="E119" s="382">
        <v>3.379</v>
      </c>
      <c r="F119" s="262">
        <v>4.0640000000000001</v>
      </c>
      <c r="G119" s="262">
        <v>12.946</v>
      </c>
      <c r="H119" s="262">
        <v>11.525</v>
      </c>
      <c r="I119" s="262">
        <v>5.4660000000000002</v>
      </c>
      <c r="J119" s="262"/>
      <c r="K119" s="262">
        <v>4.9000000000000004</v>
      </c>
      <c r="L119" s="325"/>
      <c r="M119" s="326"/>
      <c r="N119" s="325"/>
      <c r="O119" s="199"/>
      <c r="P119" s="370"/>
      <c r="Q119" s="345"/>
      <c r="R119" s="262"/>
      <c r="S119" s="262"/>
      <c r="T119" s="284"/>
    </row>
    <row r="120" spans="2:20" s="175" customFormat="1" x14ac:dyDescent="0.3">
      <c r="B120" s="183" t="s">
        <v>7</v>
      </c>
      <c r="C120" s="262">
        <v>0.999</v>
      </c>
      <c r="D120" s="381">
        <v>0.60899999999999999</v>
      </c>
      <c r="E120" s="382">
        <v>1.946</v>
      </c>
      <c r="F120" s="262">
        <v>1.6120000000000001</v>
      </c>
      <c r="G120" s="262">
        <v>9.2390000000000008</v>
      </c>
      <c r="H120" s="262">
        <v>8.9580000000000002</v>
      </c>
      <c r="I120" s="262">
        <v>5.3890000000000002</v>
      </c>
      <c r="J120" s="262"/>
      <c r="K120" s="262">
        <v>6.5860000000000003</v>
      </c>
      <c r="L120" s="323">
        <f>AVERAGE(C120:K122)</f>
        <v>4.7489166666666662</v>
      </c>
      <c r="M120" s="324">
        <f>N120/SQRT((20))</f>
        <v>0.92234492282804226</v>
      </c>
      <c r="N120" s="323">
        <f>STDEV(C120:I122)</f>
        <v>4.1248518922906001</v>
      </c>
      <c r="O120" s="383">
        <f>TTEST($C$108:$K$110,C120:K122,2,2)</f>
        <v>3.6911613985162915E-4</v>
      </c>
      <c r="P120" s="371">
        <f>TTEST($C$120:$K$122,C120:K122,2,2)</f>
        <v>1</v>
      </c>
      <c r="Q120" s="390">
        <f>AVERAGE(C120:E122)</f>
        <v>1.3206666666666669</v>
      </c>
      <c r="R120" s="383">
        <f>AVERAGE(C120:F122)</f>
        <v>1.5160833333333334</v>
      </c>
      <c r="S120" s="383">
        <f>AVERAGE(G120:I122)</f>
        <v>8.4754444444444452</v>
      </c>
      <c r="T120" s="254">
        <f>AVERAGE(G120:K122)</f>
        <v>7.9817500000000008</v>
      </c>
    </row>
    <row r="121" spans="2:20" s="175" customFormat="1" x14ac:dyDescent="0.3">
      <c r="B121" s="183"/>
      <c r="C121" s="262">
        <v>1.044</v>
      </c>
      <c r="D121" s="381">
        <v>0.877</v>
      </c>
      <c r="E121" s="382">
        <v>2.1709999999999998</v>
      </c>
      <c r="F121" s="262">
        <v>2.0979999999999999</v>
      </c>
      <c r="G121" s="262">
        <v>13.044</v>
      </c>
      <c r="H121" s="262">
        <v>11.180999999999999</v>
      </c>
      <c r="I121" s="262">
        <v>4.1689999999999996</v>
      </c>
      <c r="J121" s="262"/>
      <c r="K121" s="262">
        <v>6.8529999999999998</v>
      </c>
      <c r="L121" s="329"/>
      <c r="M121" s="330"/>
      <c r="N121" s="323"/>
      <c r="O121" s="200"/>
      <c r="P121" s="370"/>
      <c r="Q121" s="345"/>
      <c r="R121" s="262"/>
      <c r="S121" s="262"/>
      <c r="T121" s="284"/>
    </row>
    <row r="122" spans="2:20" s="175" customFormat="1" x14ac:dyDescent="0.3">
      <c r="B122" s="183"/>
      <c r="C122" s="262">
        <v>1.0049999999999999</v>
      </c>
      <c r="D122" s="381">
        <v>0.90600000000000003</v>
      </c>
      <c r="E122" s="382">
        <v>2.3290000000000002</v>
      </c>
      <c r="F122" s="262">
        <v>2.597</v>
      </c>
      <c r="G122" s="262">
        <v>11.856</v>
      </c>
      <c r="H122" s="262">
        <v>8.1440000000000001</v>
      </c>
      <c r="I122" s="262">
        <v>4.2990000000000004</v>
      </c>
      <c r="J122" s="262"/>
      <c r="K122" s="262">
        <v>6.0629999999999997</v>
      </c>
      <c r="L122" s="329"/>
      <c r="M122" s="330"/>
      <c r="N122" s="323"/>
      <c r="O122" s="200"/>
      <c r="P122" s="370"/>
      <c r="Q122" s="345"/>
      <c r="R122" s="262"/>
      <c r="S122" s="262"/>
      <c r="T122" s="284"/>
    </row>
    <row r="123" spans="2:20" s="175" customFormat="1" x14ac:dyDescent="0.3">
      <c r="B123" s="317" t="s">
        <v>8</v>
      </c>
      <c r="C123" s="262"/>
      <c r="D123" s="262"/>
      <c r="E123" s="262"/>
      <c r="F123" s="262"/>
      <c r="G123" s="262">
        <v>8.6029999999999998</v>
      </c>
      <c r="H123" s="262">
        <v>13.847</v>
      </c>
      <c r="I123" s="262">
        <v>5.3049999999999997</v>
      </c>
      <c r="J123" s="262"/>
      <c r="K123" s="262">
        <v>5.9829999999999997</v>
      </c>
      <c r="L123" s="323">
        <f>AVERAGE(C123:K125)</f>
        <v>9.0361666666666647</v>
      </c>
      <c r="M123" s="324">
        <f>N123/SQRT((12))</f>
        <v>1.0385717634667198</v>
      </c>
      <c r="N123" s="323">
        <f>STDEV(C123:I125)</f>
        <v>3.5977181232615294</v>
      </c>
      <c r="O123" s="383">
        <f>TTEST($C$108:$K$110,C123:K125,2,2)</f>
        <v>3.0917893142958679E-11</v>
      </c>
      <c r="P123" s="371">
        <f>TTEST($C$120:$K$122,C123:K125,2,2)</f>
        <v>3.1940553803955791E-3</v>
      </c>
      <c r="Q123" s="390"/>
      <c r="R123" s="383"/>
      <c r="S123" s="383"/>
      <c r="T123" s="254"/>
    </row>
    <row r="124" spans="2:20" s="175" customFormat="1" x14ac:dyDescent="0.3">
      <c r="B124" s="317"/>
      <c r="C124" s="262"/>
      <c r="D124" s="262"/>
      <c r="E124" s="262"/>
      <c r="F124" s="262"/>
      <c r="G124" s="262">
        <v>11.038</v>
      </c>
      <c r="H124" s="262">
        <v>12.46</v>
      </c>
      <c r="I124" s="262">
        <v>5.5430000000000001</v>
      </c>
      <c r="J124" s="262"/>
      <c r="K124" s="262">
        <v>4.8890000000000002</v>
      </c>
      <c r="L124" s="323"/>
      <c r="M124" s="326"/>
      <c r="N124" s="325"/>
      <c r="O124" s="218"/>
      <c r="P124" s="370"/>
      <c r="Q124" s="345"/>
      <c r="R124" s="262"/>
      <c r="S124" s="262"/>
      <c r="T124" s="284"/>
    </row>
    <row r="125" spans="2:20" s="175" customFormat="1" x14ac:dyDescent="0.3">
      <c r="B125" s="317"/>
      <c r="C125" s="262"/>
      <c r="D125" s="262"/>
      <c r="E125" s="262"/>
      <c r="F125" s="262"/>
      <c r="G125" s="262">
        <v>12.647</v>
      </c>
      <c r="H125" s="262">
        <v>14.558</v>
      </c>
      <c r="I125" s="262">
        <v>6.8289999999999997</v>
      </c>
      <c r="J125" s="262"/>
      <c r="K125" s="262">
        <v>6.7320000000000002</v>
      </c>
      <c r="L125" s="323"/>
      <c r="M125" s="326"/>
      <c r="N125" s="325"/>
      <c r="O125" s="201"/>
      <c r="P125" s="370"/>
      <c r="Q125" s="345"/>
      <c r="R125" s="262"/>
      <c r="S125" s="262"/>
      <c r="T125" s="284"/>
    </row>
    <row r="126" spans="2:20" s="175" customFormat="1" x14ac:dyDescent="0.3">
      <c r="B126" s="185" t="s">
        <v>9</v>
      </c>
      <c r="C126" s="384">
        <v>1.5309999999999999</v>
      </c>
      <c r="D126" s="385">
        <v>1.9750000000000001</v>
      </c>
      <c r="E126" s="386">
        <v>3.5059999999999998</v>
      </c>
      <c r="F126" s="384">
        <v>3.4540000000000002</v>
      </c>
      <c r="G126" s="262">
        <v>11.224</v>
      </c>
      <c r="H126" s="262">
        <v>14.295</v>
      </c>
      <c r="I126" s="262">
        <v>4.0579999999999998</v>
      </c>
      <c r="J126" s="262"/>
      <c r="K126" s="262">
        <v>7.2389999999999999</v>
      </c>
      <c r="L126" s="323">
        <f>AVERAGE(G126:K128)</f>
        <v>9.2585833333333323</v>
      </c>
      <c r="M126" s="324">
        <f>N126/SQRT((12))</f>
        <v>1.2763425359391649</v>
      </c>
      <c r="N126" s="323">
        <f>STDEV(C126:I128)</f>
        <v>4.4213802402158784</v>
      </c>
      <c r="O126" s="383">
        <f>TTEST($C$108:$K$110,C126:K128,2,2)</f>
        <v>7.9667842962740671E-6</v>
      </c>
      <c r="P126" s="371">
        <f>TTEST($C$120:$K$122,C126:K128,2,2)</f>
        <v>0.29338760488111154</v>
      </c>
      <c r="Q126" s="390">
        <f>AVERAGE(C126:E128)</f>
        <v>2.3224444444444448</v>
      </c>
      <c r="R126" s="383">
        <f>AVERAGE(C126:F128)</f>
        <v>2.7222500000000003</v>
      </c>
      <c r="S126" s="383">
        <f>AVERAGE(G126:I128)</f>
        <v>9.7609999999999992</v>
      </c>
      <c r="T126" s="254">
        <f>AVERAGE(G126:K128)</f>
        <v>9.2585833333333323</v>
      </c>
    </row>
    <row r="127" spans="2:20" s="175" customFormat="1" x14ac:dyDescent="0.3">
      <c r="B127" s="185"/>
      <c r="C127" s="384">
        <v>1.532</v>
      </c>
      <c r="D127" s="385">
        <v>1.907</v>
      </c>
      <c r="E127" s="386">
        <v>3.2090000000000001</v>
      </c>
      <c r="F127" s="384">
        <v>3.2229999999999999</v>
      </c>
      <c r="G127" s="262">
        <v>10.667</v>
      </c>
      <c r="H127" s="262">
        <v>13.695</v>
      </c>
      <c r="I127" s="262">
        <v>5.86</v>
      </c>
      <c r="J127" s="262"/>
      <c r="K127" s="262">
        <v>7.9989999999999997</v>
      </c>
      <c r="L127" s="325"/>
      <c r="M127" s="331"/>
      <c r="N127" s="323"/>
      <c r="O127" s="202"/>
      <c r="P127" s="370"/>
      <c r="Q127" s="345"/>
      <c r="R127" s="262"/>
      <c r="S127" s="262"/>
      <c r="T127" s="284"/>
    </row>
    <row r="128" spans="2:20" s="175" customFormat="1" x14ac:dyDescent="0.3">
      <c r="B128" s="185"/>
      <c r="C128" s="384">
        <v>1.875</v>
      </c>
      <c r="D128" s="385">
        <v>1.4970000000000001</v>
      </c>
      <c r="E128" s="386">
        <v>3.87</v>
      </c>
      <c r="F128" s="384">
        <v>5.0880000000000001</v>
      </c>
      <c r="G128" s="262">
        <v>11.247999999999999</v>
      </c>
      <c r="H128" s="262">
        <v>12.189</v>
      </c>
      <c r="I128" s="262">
        <v>4.6130000000000004</v>
      </c>
      <c r="J128" s="262"/>
      <c r="K128" s="262">
        <v>8.016</v>
      </c>
      <c r="L128" s="325"/>
      <c r="M128" s="331"/>
      <c r="N128" s="323"/>
      <c r="O128" s="202"/>
      <c r="P128" s="370"/>
      <c r="Q128" s="345"/>
      <c r="R128" s="262"/>
      <c r="S128" s="262"/>
      <c r="T128" s="284"/>
    </row>
    <row r="129" spans="2:20" s="175" customFormat="1" x14ac:dyDescent="0.3">
      <c r="B129" s="588" t="s">
        <v>10</v>
      </c>
      <c r="C129" s="262"/>
      <c r="D129" s="262"/>
      <c r="E129" s="262"/>
      <c r="F129" s="262"/>
      <c r="G129" s="262">
        <v>9.5220000000000002</v>
      </c>
      <c r="H129" s="262">
        <v>14.25</v>
      </c>
      <c r="I129" s="262">
        <v>3.6150000000000002</v>
      </c>
      <c r="J129" s="262"/>
      <c r="K129" s="262">
        <v>3.6930000000000001</v>
      </c>
      <c r="L129" s="323">
        <f>AVERAGE(C129:K131)</f>
        <v>8.5059166666666677</v>
      </c>
      <c r="M129" s="324">
        <f>N129/SQRT((12))</f>
        <v>1.6092944954694113</v>
      </c>
      <c r="N129" s="323">
        <f>STDEV(C129:I131)</f>
        <v>5.5747596609878851</v>
      </c>
      <c r="O129" s="383">
        <f>TTEST($C$108:$K$110,C129:K131,2,2)</f>
        <v>3.7095727902037973E-7</v>
      </c>
      <c r="P129" s="371">
        <f>TTEST($C$120:$K$122,C129:K131,2,2)</f>
        <v>2.1619053108953675E-2</v>
      </c>
      <c r="Q129" s="390"/>
      <c r="R129" s="383"/>
      <c r="S129" s="383">
        <f>AVERAGE(G129:I131)</f>
        <v>9.8064444444444447</v>
      </c>
      <c r="T129" s="254">
        <f>AVERAGE(G129:K131)</f>
        <v>8.5059166666666677</v>
      </c>
    </row>
    <row r="130" spans="2:20" s="175" customFormat="1" x14ac:dyDescent="0.3">
      <c r="B130" s="588"/>
      <c r="C130" s="262"/>
      <c r="D130" s="262"/>
      <c r="E130" s="262"/>
      <c r="F130" s="262"/>
      <c r="G130" s="262">
        <v>8.1620000000000008</v>
      </c>
      <c r="H130" s="262">
        <v>13.231</v>
      </c>
      <c r="I130" s="262">
        <v>3.2040000000000002</v>
      </c>
      <c r="J130" s="262"/>
      <c r="K130" s="262">
        <v>4.6639999999999997</v>
      </c>
      <c r="L130" s="327"/>
      <c r="M130" s="326"/>
      <c r="N130" s="325"/>
      <c r="O130" s="203"/>
      <c r="P130" s="370"/>
      <c r="Q130" s="345"/>
      <c r="R130" s="262"/>
      <c r="S130" s="262"/>
      <c r="T130" s="284"/>
    </row>
    <row r="131" spans="2:20" s="175" customFormat="1" ht="15" thickBot="1" x14ac:dyDescent="0.35">
      <c r="B131" s="70"/>
      <c r="C131" s="262"/>
      <c r="D131" s="262"/>
      <c r="E131" s="262"/>
      <c r="F131" s="262"/>
      <c r="G131" s="262">
        <v>11.932</v>
      </c>
      <c r="H131" s="262">
        <v>19.811</v>
      </c>
      <c r="I131" s="262">
        <v>4.5309999999999997</v>
      </c>
      <c r="J131" s="262"/>
      <c r="K131" s="262">
        <v>5.4560000000000004</v>
      </c>
      <c r="L131" s="327"/>
      <c r="M131" s="326"/>
      <c r="N131" s="325"/>
      <c r="O131" s="203"/>
      <c r="P131" s="370"/>
      <c r="Q131" s="345"/>
      <c r="R131" s="262"/>
      <c r="S131" s="262"/>
      <c r="T131" s="284"/>
    </row>
    <row r="132" spans="2:20" s="175" customFormat="1" ht="15.6" x14ac:dyDescent="0.3">
      <c r="B132" s="245" t="s">
        <v>31</v>
      </c>
      <c r="C132" s="262">
        <v>0.80500000000000005</v>
      </c>
      <c r="D132" s="381">
        <v>1.0009999999999999</v>
      </c>
      <c r="E132" s="382">
        <v>1.6879999999999999</v>
      </c>
      <c r="F132" s="262">
        <v>3.91</v>
      </c>
      <c r="G132" s="262"/>
      <c r="H132" s="262"/>
      <c r="I132" s="262"/>
      <c r="J132" s="262"/>
      <c r="K132" s="262"/>
      <c r="L132" s="323">
        <f>AVERAGE(C132:K134)</f>
        <v>1.7172500000000002</v>
      </c>
      <c r="M132" s="324">
        <f>N132/SQRT((12))</f>
        <v>0.29254430187683711</v>
      </c>
      <c r="N132" s="323">
        <f>STDEV(C132:I134)</f>
        <v>1.0134031886308983</v>
      </c>
      <c r="O132" s="383">
        <f>TTEST($C$108:$F$110,C132:F134,2,2)</f>
        <v>0.16198188929942012</v>
      </c>
      <c r="P132" s="371">
        <f>TTEST($C$120:$K$122,C132:K134,2,2)</f>
        <v>1.2846941381374682E-2</v>
      </c>
      <c r="Q132" s="390">
        <f>AVERAGE(C132:E134)</f>
        <v>1.221888888888889</v>
      </c>
      <c r="R132" s="383">
        <f>AVERAGE(C132:F134)</f>
        <v>1.7172500000000002</v>
      </c>
      <c r="S132" s="383"/>
      <c r="T132" s="254"/>
    </row>
    <row r="133" spans="2:20" s="175" customFormat="1" ht="15.6" x14ac:dyDescent="0.3">
      <c r="B133" s="276"/>
      <c r="C133" s="262">
        <v>0.746</v>
      </c>
      <c r="D133" s="381">
        <v>1.323</v>
      </c>
      <c r="E133" s="382">
        <v>1.8580000000000001</v>
      </c>
      <c r="F133" s="262">
        <v>2.694</v>
      </c>
      <c r="G133" s="262"/>
      <c r="H133" s="262"/>
      <c r="I133" s="262"/>
      <c r="J133" s="262"/>
      <c r="K133" s="262"/>
      <c r="L133" s="325"/>
      <c r="M133" s="326"/>
      <c r="N133" s="325"/>
      <c r="O133" s="239"/>
      <c r="P133" s="370"/>
      <c r="Q133" s="345"/>
      <c r="R133" s="262"/>
      <c r="S133" s="262"/>
      <c r="T133" s="284"/>
    </row>
    <row r="134" spans="2:20" s="175" customFormat="1" ht="15.6" x14ac:dyDescent="0.3">
      <c r="B134" s="276"/>
      <c r="C134" s="262">
        <v>0.72899999999999998</v>
      </c>
      <c r="D134" s="381">
        <v>1.0629999999999999</v>
      </c>
      <c r="E134" s="382">
        <v>1.784</v>
      </c>
      <c r="F134" s="262">
        <v>3.0059999999999998</v>
      </c>
      <c r="G134" s="262"/>
      <c r="H134" s="262"/>
      <c r="I134" s="262"/>
      <c r="J134" s="262"/>
      <c r="K134" s="262"/>
      <c r="L134" s="325"/>
      <c r="M134" s="326"/>
      <c r="N134" s="325"/>
      <c r="O134" s="239"/>
      <c r="P134" s="370"/>
      <c r="Q134" s="345"/>
      <c r="R134" s="262"/>
      <c r="S134" s="262"/>
      <c r="T134" s="284"/>
    </row>
    <row r="135" spans="2:20" s="175" customFormat="1" ht="15.6" x14ac:dyDescent="0.3">
      <c r="B135" s="278" t="s">
        <v>32</v>
      </c>
      <c r="C135" s="262">
        <v>6.61</v>
      </c>
      <c r="D135" s="337"/>
      <c r="E135" s="382">
        <v>10.579000000000001</v>
      </c>
      <c r="F135" s="262">
        <v>15.446999999999999</v>
      </c>
      <c r="G135" s="262"/>
      <c r="H135" s="262"/>
      <c r="I135" s="262"/>
      <c r="J135" s="262"/>
      <c r="K135" s="262"/>
      <c r="L135" s="323">
        <f>AVERAGE(C135:K137)</f>
        <v>10.698333333333332</v>
      </c>
      <c r="M135" s="324">
        <f>N135/SQRT((12))</f>
        <v>1.032229383422115</v>
      </c>
      <c r="N135" s="323">
        <f>STDEV(C135:I137)</f>
        <v>3.5757474743051967</v>
      </c>
      <c r="O135" s="383">
        <f>TTEST($C$108:$F$110,C135:F137,2,2)</f>
        <v>2.3900906228202399E-8</v>
      </c>
      <c r="P135" s="371">
        <f>TTEST($C$120:$K$122,C135:K137,2,2)</f>
        <v>3.8625743493190607E-4</v>
      </c>
      <c r="Q135" s="390">
        <f>AVERAGE(C135:E137)</f>
        <v>8.977666666666666</v>
      </c>
      <c r="R135" s="383">
        <f>AVERAGE(C135:F137)</f>
        <v>10.698333333333332</v>
      </c>
      <c r="S135" s="383"/>
      <c r="T135" s="254"/>
    </row>
    <row r="136" spans="2:20" s="175" customFormat="1" ht="15.6" x14ac:dyDescent="0.3">
      <c r="B136" s="278"/>
      <c r="C136" s="262">
        <v>6.3810000000000002</v>
      </c>
      <c r="D136" s="337"/>
      <c r="E136" s="382">
        <v>12.167999999999999</v>
      </c>
      <c r="F136" s="262">
        <v>15.038</v>
      </c>
      <c r="G136" s="262"/>
      <c r="H136" s="262"/>
      <c r="I136" s="262"/>
      <c r="J136" s="262"/>
      <c r="K136" s="262"/>
      <c r="L136" s="332"/>
      <c r="M136" s="333"/>
      <c r="N136" s="334"/>
      <c r="O136" s="239"/>
      <c r="P136" s="370"/>
      <c r="Q136" s="345"/>
      <c r="R136" s="262"/>
      <c r="S136" s="262"/>
      <c r="T136" s="284"/>
    </row>
    <row r="137" spans="2:20" s="175" customFormat="1" ht="16.2" thickBot="1" x14ac:dyDescent="0.35">
      <c r="B137" s="255"/>
      <c r="C137" s="264">
        <v>6.1909999999999998</v>
      </c>
      <c r="D137" s="355"/>
      <c r="E137" s="387">
        <v>11.936999999999999</v>
      </c>
      <c r="F137" s="264">
        <v>11.933999999999999</v>
      </c>
      <c r="G137" s="264"/>
      <c r="H137" s="264"/>
      <c r="I137" s="264"/>
      <c r="J137" s="264"/>
      <c r="K137" s="264"/>
      <c r="L137" s="335"/>
      <c r="M137" s="335"/>
      <c r="N137" s="335"/>
      <c r="O137" s="319"/>
      <c r="P137" s="372"/>
      <c r="Q137" s="353"/>
      <c r="R137" s="264"/>
      <c r="S137" s="264"/>
      <c r="T137" s="286"/>
    </row>
    <row r="138" spans="2:20" s="175" customFormat="1" x14ac:dyDescent="0.3">
      <c r="B138" s="498"/>
      <c r="C138" s="214"/>
      <c r="D138" s="501">
        <v>0.30499999999999999</v>
      </c>
      <c r="E138" s="322"/>
      <c r="L138" s="332"/>
      <c r="M138" s="332"/>
      <c r="N138" s="332"/>
      <c r="O138" s="203"/>
    </row>
    <row r="139" spans="2:20" s="175" customFormat="1" x14ac:dyDescent="0.3">
      <c r="B139" s="498"/>
      <c r="C139" s="214"/>
      <c r="D139" s="501">
        <v>0.13400000000000001</v>
      </c>
      <c r="E139" s="322"/>
      <c r="L139" s="332"/>
      <c r="M139" s="332"/>
      <c r="N139" s="332"/>
      <c r="O139" s="203"/>
    </row>
    <row r="140" spans="2:20" s="175" customFormat="1" ht="15" thickBot="1" x14ac:dyDescent="0.35">
      <c r="B140" s="495"/>
      <c r="C140" s="214"/>
      <c r="D140" s="501">
        <v>0.08</v>
      </c>
    </row>
    <row r="141" spans="2:20" s="175" customFormat="1" ht="15" thickBot="1" x14ac:dyDescent="0.35">
      <c r="B141" s="267" t="s">
        <v>33</v>
      </c>
      <c r="C141" s="361" t="s">
        <v>39</v>
      </c>
      <c r="D141" s="362" t="s">
        <v>40</v>
      </c>
      <c r="E141" s="362" t="s">
        <v>41</v>
      </c>
      <c r="F141" s="362" t="s">
        <v>42</v>
      </c>
      <c r="G141" s="362" t="s">
        <v>45</v>
      </c>
      <c r="H141" s="362" t="s">
        <v>46</v>
      </c>
      <c r="I141" s="362" t="s">
        <v>47</v>
      </c>
      <c r="J141" s="362"/>
      <c r="K141" s="362" t="s">
        <v>48</v>
      </c>
      <c r="L141" s="358" t="s">
        <v>13</v>
      </c>
      <c r="M141" s="359" t="s">
        <v>15</v>
      </c>
      <c r="N141" s="358" t="s">
        <v>14</v>
      </c>
      <c r="O141" s="360" t="s">
        <v>16</v>
      </c>
      <c r="P141" s="46" t="s">
        <v>66</v>
      </c>
      <c r="Q141" s="46" t="s">
        <v>67</v>
      </c>
    </row>
    <row r="142" spans="2:20" s="175" customFormat="1" x14ac:dyDescent="0.3">
      <c r="B142" s="408" t="s">
        <v>3</v>
      </c>
      <c r="C142" s="493">
        <f>AVERAGE(C154:C156)</f>
        <v>100</v>
      </c>
      <c r="D142" s="493">
        <f t="shared" ref="D142:I142" si="62">AVERAGE(D154:D156)</f>
        <v>100</v>
      </c>
      <c r="E142" s="493">
        <f t="shared" si="62"/>
        <v>100</v>
      </c>
      <c r="F142" s="493">
        <f t="shared" si="62"/>
        <v>100</v>
      </c>
      <c r="G142" s="493">
        <f t="shared" si="62"/>
        <v>100</v>
      </c>
      <c r="H142" s="493">
        <f t="shared" si="62"/>
        <v>100</v>
      </c>
      <c r="I142" s="493">
        <f t="shared" si="62"/>
        <v>99.999999999999986</v>
      </c>
      <c r="J142" s="493"/>
      <c r="K142" s="493">
        <f t="shared" ref="K142" si="63">AVERAGE(K154:K156)</f>
        <v>100.00000000000001</v>
      </c>
      <c r="L142" s="339">
        <f>AVERAGE(C142:K142)</f>
        <v>100</v>
      </c>
      <c r="M142" s="391">
        <f>N142/SQRT((7))</f>
        <v>2.1927824883802588E-15</v>
      </c>
      <c r="N142" s="323">
        <f>STDEV(C142:I142)</f>
        <v>5.801557143511545E-15</v>
      </c>
      <c r="O142" s="347" t="s">
        <v>25</v>
      </c>
    </row>
    <row r="143" spans="2:20" s="175" customFormat="1" x14ac:dyDescent="0.3">
      <c r="B143" s="175" t="s">
        <v>59</v>
      </c>
      <c r="C143" s="492">
        <f>AVERAGE(C157:C159)</f>
        <v>66.294689708248811</v>
      </c>
      <c r="D143" s="492">
        <f t="shared" ref="D143:I143" si="64">AVERAGE(D157:D159)</f>
        <v>76.862292051756015</v>
      </c>
      <c r="E143" s="492">
        <f t="shared" si="64"/>
        <v>76.364674533688614</v>
      </c>
      <c r="F143" s="492">
        <f t="shared" si="64"/>
        <v>65.990011277589829</v>
      </c>
      <c r="G143" s="492">
        <f t="shared" si="64"/>
        <v>76.141087210944761</v>
      </c>
      <c r="H143" s="492">
        <f t="shared" si="64"/>
        <v>68.366681874470444</v>
      </c>
      <c r="I143" s="492">
        <f t="shared" si="64"/>
        <v>76.966292134831448</v>
      </c>
      <c r="J143" s="492"/>
      <c r="K143" s="492">
        <f t="shared" ref="K143" si="65">AVERAGE(K157:K159)</f>
        <v>67.59984209487466</v>
      </c>
      <c r="L143" s="339">
        <f t="shared" ref="L143:L151" si="66">AVERAGE(C143:K143)</f>
        <v>71.82319636080058</v>
      </c>
      <c r="M143" s="391">
        <f t="shared" ref="M143:M151" si="67">N143/SQRT((7))</f>
        <v>1.9826806546648061</v>
      </c>
      <c r="N143" s="323">
        <f t="shared" ref="N143:N151" si="68">STDEV(C143:I143)</f>
        <v>5.2456799415018116</v>
      </c>
      <c r="Q143" s="502">
        <f>TTEST($C$142:$K$142,C143:K143,2,1)</f>
        <v>1.1325927678689318E-6</v>
      </c>
    </row>
    <row r="144" spans="2:20" s="175" customFormat="1" x14ac:dyDescent="0.3">
      <c r="B144" s="175" t="s">
        <v>60</v>
      </c>
      <c r="C144" s="492">
        <f>AVERAGE(C160:C162)</f>
        <v>97.635206044917098</v>
      </c>
      <c r="D144" s="492">
        <f t="shared" ref="D144:I144" si="69">AVERAGE(D160:D162)</f>
        <v>80.591497227356754</v>
      </c>
      <c r="E144" s="492">
        <f t="shared" si="69"/>
        <v>93.776170536733915</v>
      </c>
      <c r="F144" s="492">
        <f t="shared" si="69"/>
        <v>97.361849524730147</v>
      </c>
      <c r="G144" s="492">
        <f t="shared" si="69"/>
        <v>87.913152266031716</v>
      </c>
      <c r="H144" s="492">
        <f t="shared" si="69"/>
        <v>100.28351691325035</v>
      </c>
      <c r="I144" s="492">
        <f t="shared" si="69"/>
        <v>108.47378277153557</v>
      </c>
      <c r="J144" s="492"/>
      <c r="K144" s="492">
        <f t="shared" ref="K144" si="70">AVERAGE(K160:K162)</f>
        <v>100.95072044213437</v>
      </c>
      <c r="L144" s="339">
        <f t="shared" si="66"/>
        <v>95.873236965836242</v>
      </c>
      <c r="M144" s="391">
        <f t="shared" si="67"/>
        <v>3.3846785552913041</v>
      </c>
      <c r="N144" s="323">
        <f t="shared" si="68"/>
        <v>8.9550177251941729</v>
      </c>
      <c r="P144" s="1">
        <f>TTEST($C$146:$K$146,C144:K144,2,1)</f>
        <v>0.47105539347675174</v>
      </c>
      <c r="Q144" s="499">
        <f t="shared" ref="Q144:Q151" si="71">TTEST($C$142:$K$142,C144:K144,2,1)</f>
        <v>0.21401010797164377</v>
      </c>
    </row>
    <row r="145" spans="2:23" s="175" customFormat="1" x14ac:dyDescent="0.3">
      <c r="B145" s="175" t="s">
        <v>61</v>
      </c>
      <c r="C145" s="492">
        <f>AVERAGE(C163:C165)</f>
        <v>82.264045336878212</v>
      </c>
      <c r="D145" s="492">
        <f t="shared" ref="D145:I145" si="72">AVERAGE(D163:D165)</f>
        <v>92.744916820702414</v>
      </c>
      <c r="E145" s="492">
        <f t="shared" si="72"/>
        <v>118.65626189569851</v>
      </c>
      <c r="F145" s="492">
        <f t="shared" si="72"/>
        <v>90.897373932656691</v>
      </c>
      <c r="G145" s="492">
        <f t="shared" si="72"/>
        <v>94.224948545139043</v>
      </c>
      <c r="H145" s="492">
        <f t="shared" si="72"/>
        <v>105.27276282343739</v>
      </c>
      <c r="I145" s="492">
        <f t="shared" si="72"/>
        <v>103.19689673622257</v>
      </c>
      <c r="J145" s="492"/>
      <c r="K145" s="492">
        <f t="shared" ref="K145" si="73">AVERAGE(K163:K165)</f>
        <v>108.36239226264888</v>
      </c>
      <c r="L145" s="339">
        <f t="shared" si="66"/>
        <v>99.452449794172963</v>
      </c>
      <c r="M145" s="391">
        <f t="shared" si="67"/>
        <v>4.4888503509869278</v>
      </c>
      <c r="N145" s="323">
        <f t="shared" si="68"/>
        <v>11.876381701296411</v>
      </c>
      <c r="P145" s="1">
        <f>TTEST($C$146:$K$146,C145:K145,2,1)</f>
        <v>0.82068181530627593</v>
      </c>
      <c r="Q145" s="499">
        <f t="shared" si="71"/>
        <v>0.89728216957749085</v>
      </c>
    </row>
    <row r="146" spans="2:23" s="175" customFormat="1" x14ac:dyDescent="0.3">
      <c r="B146" s="404" t="s">
        <v>62</v>
      </c>
      <c r="C146" s="494">
        <f>AVERAGE(C166:C168)</f>
        <v>95.273910305744081</v>
      </c>
      <c r="D146" s="494">
        <f t="shared" ref="D146:I146" si="74">AVERAGE(D166:D168)</f>
        <v>74.311460258780031</v>
      </c>
      <c r="E146" s="494">
        <f t="shared" si="74"/>
        <v>139.80205557670345</v>
      </c>
      <c r="F146" s="494">
        <f t="shared" si="74"/>
        <v>94.735782181408084</v>
      </c>
      <c r="G146" s="494">
        <f t="shared" si="74"/>
        <v>90.802695831147346</v>
      </c>
      <c r="H146" s="494">
        <f t="shared" si="74"/>
        <v>100.77233917747508</v>
      </c>
      <c r="I146" s="494">
        <f t="shared" si="74"/>
        <v>104.79868913857678</v>
      </c>
      <c r="J146" s="494"/>
      <c r="K146" s="494">
        <f t="shared" ref="K146" si="75">AVERAGE(K166:K168)</f>
        <v>103.17455095729981</v>
      </c>
      <c r="L146" s="481">
        <f t="shared" si="66"/>
        <v>100.45893542839183</v>
      </c>
      <c r="M146" s="482">
        <f t="shared" si="67"/>
        <v>7.5629605991552973</v>
      </c>
      <c r="N146" s="405">
        <f t="shared" si="68"/>
        <v>20.00971292074497</v>
      </c>
      <c r="Q146" s="499">
        <f t="shared" si="71"/>
        <v>0.94619220157445461</v>
      </c>
    </row>
    <row r="147" spans="2:23" s="175" customFormat="1" x14ac:dyDescent="0.3">
      <c r="B147" s="557" t="s">
        <v>63</v>
      </c>
      <c r="C147" s="492"/>
      <c r="D147" s="492"/>
      <c r="E147" s="492"/>
      <c r="F147" s="492"/>
      <c r="G147" s="492">
        <f t="shared" ref="G147:I147" si="76">AVERAGE(G169:G171)</f>
        <v>78.715848097179062</v>
      </c>
      <c r="H147" s="492">
        <f t="shared" si="76"/>
        <v>91.914879749722999</v>
      </c>
      <c r="I147" s="492">
        <f t="shared" si="76"/>
        <v>96.482075976457978</v>
      </c>
      <c r="J147" s="492"/>
      <c r="K147" s="492">
        <f t="shared" ref="K147" si="77">AVERAGE(K169:K171)</f>
        <v>96.927429436147122</v>
      </c>
      <c r="L147" s="339">
        <f t="shared" si="66"/>
        <v>91.010058314876787</v>
      </c>
      <c r="M147" s="391">
        <f t="shared" si="67"/>
        <v>3.4870937926835368</v>
      </c>
      <c r="N147" s="323">
        <f t="shared" si="68"/>
        <v>9.2259829737976631</v>
      </c>
      <c r="Q147" s="499">
        <f t="shared" si="71"/>
        <v>0.12484075580381905</v>
      </c>
    </row>
    <row r="148" spans="2:23" s="175" customFormat="1" x14ac:dyDescent="0.3">
      <c r="B148" s="175" t="s">
        <v>64</v>
      </c>
      <c r="C148" s="492">
        <f>AVERAGE(C172:C174)</f>
        <v>85.811236269502558</v>
      </c>
      <c r="D148" s="492">
        <f t="shared" ref="D148:I148" si="78">AVERAGE(D172:D174)</f>
        <v>77.250462107208861</v>
      </c>
      <c r="E148" s="492">
        <f t="shared" si="78"/>
        <v>90.041872858774255</v>
      </c>
      <c r="F148" s="492">
        <f t="shared" si="78"/>
        <v>88.504913806992121</v>
      </c>
      <c r="G148" s="492">
        <f t="shared" si="78"/>
        <v>85.560353525162441</v>
      </c>
      <c r="H148" s="492">
        <f t="shared" si="78"/>
        <v>93.179300006517622</v>
      </c>
      <c r="I148" s="492">
        <f t="shared" si="78"/>
        <v>93.442348849652205</v>
      </c>
      <c r="J148" s="492"/>
      <c r="K148" s="492">
        <f t="shared" ref="K148" si="79">AVERAGE(K172:K174)</f>
        <v>84.436476083952911</v>
      </c>
      <c r="L148" s="339">
        <f t="shared" si="66"/>
        <v>87.27837043847039</v>
      </c>
      <c r="M148" s="391">
        <f t="shared" si="67"/>
        <v>2.1070527709923037</v>
      </c>
      <c r="N148" s="323">
        <f t="shared" si="68"/>
        <v>5.5747376313351662</v>
      </c>
      <c r="Q148" s="502">
        <f t="shared" si="71"/>
        <v>2.5199696356905234E-4</v>
      </c>
    </row>
    <row r="149" spans="2:23" s="175" customFormat="1" x14ac:dyDescent="0.3">
      <c r="B149" s="557" t="s">
        <v>65</v>
      </c>
      <c r="C149" s="492"/>
      <c r="D149" s="492"/>
      <c r="E149" s="492"/>
      <c r="F149" s="492"/>
      <c r="G149" s="492">
        <f t="shared" ref="G149:I149" si="80">AVERAGE(G175:G177)</f>
        <v>70.261108196456703</v>
      </c>
      <c r="H149" s="492">
        <f t="shared" si="80"/>
        <v>45.163918399270024</v>
      </c>
      <c r="I149" s="492">
        <f t="shared" si="80"/>
        <v>62.89125200642053</v>
      </c>
      <c r="J149" s="492"/>
      <c r="K149" s="492">
        <f t="shared" ref="K149" si="81">AVERAGE(K175:K177)</f>
        <v>46.003026514902295</v>
      </c>
      <c r="L149" s="339">
        <f t="shared" si="66"/>
        <v>56.079826279262392</v>
      </c>
      <c r="M149" s="391">
        <f t="shared" si="67"/>
        <v>4.8756979300087115</v>
      </c>
      <c r="N149" s="323">
        <f t="shared" si="68"/>
        <v>12.89988419067546</v>
      </c>
      <c r="Q149" s="502">
        <f t="shared" si="71"/>
        <v>5.9102420957099621E-3</v>
      </c>
    </row>
    <row r="150" spans="2:23" s="175" customFormat="1" x14ac:dyDescent="0.3">
      <c r="B150" s="175" t="s">
        <v>31</v>
      </c>
      <c r="C150" s="492">
        <f>AVERAGE(C178:C180)</f>
        <v>97.044007556146369</v>
      </c>
      <c r="D150" s="492">
        <f t="shared" ref="D150:F150" si="82">AVERAGE(D178:D180)</f>
        <v>86.663585951940846</v>
      </c>
      <c r="E150" s="492">
        <f t="shared" si="82"/>
        <v>82.584697373429762</v>
      </c>
      <c r="F150" s="492">
        <f t="shared" si="82"/>
        <v>88.984211374254869</v>
      </c>
      <c r="G150" s="492"/>
      <c r="H150" s="492"/>
      <c r="I150" s="492"/>
      <c r="J150" s="492"/>
      <c r="K150" s="492"/>
      <c r="L150" s="339">
        <f t="shared" si="66"/>
        <v>88.819125563942961</v>
      </c>
      <c r="M150" s="391">
        <f t="shared" si="67"/>
        <v>2.3010389267626188</v>
      </c>
      <c r="N150" s="323">
        <f t="shared" si="68"/>
        <v>6.0879767572928571</v>
      </c>
      <c r="Q150" s="502">
        <f t="shared" si="71"/>
        <v>3.4924564932001169E-2</v>
      </c>
    </row>
    <row r="151" spans="2:23" s="175" customFormat="1" x14ac:dyDescent="0.3">
      <c r="B151" s="175" t="s">
        <v>79</v>
      </c>
      <c r="C151" s="492">
        <f>AVERAGE(C181:C183)</f>
        <v>55.649618694465822</v>
      </c>
      <c r="D151" s="338">
        <f>AVERAGE(D184:D186)</f>
        <v>74.898336414048046</v>
      </c>
      <c r="E151" s="492">
        <f t="shared" ref="E151:F151" si="83">AVERAGE(E181:E183)</f>
        <v>65.169394746859538</v>
      </c>
      <c r="F151" s="492">
        <f t="shared" si="83"/>
        <v>71.737554374093762</v>
      </c>
      <c r="G151" s="492"/>
      <c r="H151" s="492"/>
      <c r="I151" s="492"/>
      <c r="J151" s="492"/>
      <c r="K151" s="492"/>
      <c r="L151" s="339">
        <f t="shared" si="66"/>
        <v>66.86372605736679</v>
      </c>
      <c r="M151" s="391">
        <f t="shared" si="67"/>
        <v>3.2140771361610345</v>
      </c>
      <c r="N151" s="323">
        <f t="shared" si="68"/>
        <v>8.5036487968607819</v>
      </c>
      <c r="Q151" s="502">
        <f t="shared" si="71"/>
        <v>4.3966844339343751E-3</v>
      </c>
    </row>
    <row r="152" spans="2:23" s="175" customFormat="1" ht="15" thickBot="1" x14ac:dyDescent="0.35"/>
    <row r="153" spans="2:23" s="175" customFormat="1" ht="15" thickBot="1" x14ac:dyDescent="0.35">
      <c r="B153" s="356" t="s">
        <v>33</v>
      </c>
      <c r="C153" s="357" t="s">
        <v>26</v>
      </c>
      <c r="D153" s="357" t="s">
        <v>27</v>
      </c>
      <c r="E153" s="357" t="s">
        <v>28</v>
      </c>
      <c r="F153" s="357" t="s">
        <v>29</v>
      </c>
      <c r="G153" s="177" t="s">
        <v>0</v>
      </c>
      <c r="H153" s="177" t="s">
        <v>1</v>
      </c>
      <c r="I153" s="177" t="s">
        <v>2</v>
      </c>
      <c r="J153" s="177"/>
      <c r="K153" s="357"/>
      <c r="L153" s="358" t="s">
        <v>13</v>
      </c>
      <c r="M153" s="359" t="s">
        <v>15</v>
      </c>
      <c r="N153" s="358" t="s">
        <v>14</v>
      </c>
      <c r="O153" s="358" t="s">
        <v>16</v>
      </c>
      <c r="P153" s="375" t="s">
        <v>50</v>
      </c>
      <c r="Q153" s="388" t="s">
        <v>34</v>
      </c>
      <c r="R153" s="313" t="s">
        <v>35</v>
      </c>
      <c r="S153" s="313" t="s">
        <v>36</v>
      </c>
      <c r="T153" s="344" t="s">
        <v>37</v>
      </c>
      <c r="U153" s="357"/>
      <c r="V153" s="357"/>
      <c r="W153" s="394"/>
    </row>
    <row r="154" spans="2:23" s="175" customFormat="1" x14ac:dyDescent="0.3">
      <c r="B154" s="179" t="s">
        <v>3</v>
      </c>
      <c r="C154" s="314">
        <v>93.496816623522022</v>
      </c>
      <c r="D154" s="314">
        <v>106.27541589648798</v>
      </c>
      <c r="E154" s="314">
        <v>96.269508945565278</v>
      </c>
      <c r="F154" s="314">
        <v>100.72498791686806</v>
      </c>
      <c r="G154" s="315">
        <v>93.793131280519802</v>
      </c>
      <c r="H154" s="315">
        <v>95.359447304959915</v>
      </c>
      <c r="I154" s="315">
        <v>94.081059390048139</v>
      </c>
      <c r="J154" s="315"/>
      <c r="K154" s="315">
        <v>88.673596947167582</v>
      </c>
      <c r="L154" s="196">
        <f>AVERAGE(C154:K156)</f>
        <v>100</v>
      </c>
      <c r="M154" s="300">
        <f>N154/SQRT((24))</f>
        <v>1.6629443023997219</v>
      </c>
      <c r="N154" s="196">
        <f>STDEV(C154:K156)</f>
        <v>8.1467300230956923</v>
      </c>
      <c r="O154" s="196" t="s">
        <v>25</v>
      </c>
      <c r="P154" s="369">
        <f>TTEST($C$154:$K$156,C154:K156,2,2)</f>
        <v>1</v>
      </c>
      <c r="Q154" s="389">
        <f>AVERAGE(C154:E156)</f>
        <v>100</v>
      </c>
      <c r="R154" s="380">
        <f>AVERAGE(C154:F156)</f>
        <v>100</v>
      </c>
      <c r="S154" s="380">
        <f>AVERAGE(G154:I156)</f>
        <v>100</v>
      </c>
      <c r="T154" s="250">
        <f>AVERAGE(G154:K156)</f>
        <v>100</v>
      </c>
    </row>
    <row r="155" spans="2:23" s="175" customFormat="1" x14ac:dyDescent="0.3">
      <c r="B155" s="179"/>
      <c r="C155" s="314">
        <v>114.77996221926819</v>
      </c>
      <c r="D155" s="314">
        <v>98.04066543438077</v>
      </c>
      <c r="E155" s="314">
        <v>111.19527978682908</v>
      </c>
      <c r="F155" s="314">
        <v>105.02658289028517</v>
      </c>
      <c r="G155" s="315">
        <v>109.52015819847452</v>
      </c>
      <c r="H155" s="315">
        <v>104.43198852897086</v>
      </c>
      <c r="I155" s="315">
        <v>88.322632423756005</v>
      </c>
      <c r="J155" s="315"/>
      <c r="K155" s="315">
        <v>102.00671096782686</v>
      </c>
      <c r="L155" s="196"/>
      <c r="M155" s="300"/>
      <c r="N155" s="196"/>
      <c r="O155" s="196"/>
      <c r="P155" s="370"/>
      <c r="Q155" s="345"/>
      <c r="R155" s="262"/>
      <c r="S155" s="262"/>
      <c r="T155" s="284"/>
    </row>
    <row r="156" spans="2:23" s="175" customFormat="1" ht="15" thickBot="1" x14ac:dyDescent="0.35">
      <c r="B156" s="179"/>
      <c r="C156" s="314">
        <v>91.723221157209821</v>
      </c>
      <c r="D156" s="314">
        <v>95.683918669131245</v>
      </c>
      <c r="E156" s="314">
        <v>92.535211267605618</v>
      </c>
      <c r="F156" s="314">
        <v>94.248429192846785</v>
      </c>
      <c r="G156" s="315">
        <v>96.686710521005693</v>
      </c>
      <c r="H156" s="315">
        <v>100.20856416606921</v>
      </c>
      <c r="I156" s="315">
        <v>117.59630818619581</v>
      </c>
      <c r="J156" s="315"/>
      <c r="K156" s="315">
        <v>109.31969208500561</v>
      </c>
      <c r="L156" s="196"/>
      <c r="M156" s="300"/>
      <c r="N156" s="196"/>
      <c r="O156" s="196"/>
      <c r="P156" s="370"/>
      <c r="Q156" s="345"/>
      <c r="R156" s="262"/>
      <c r="S156" s="262"/>
      <c r="T156" s="284"/>
      <c r="U156" s="321">
        <f>AVERAGE(G154:G156)</f>
        <v>100</v>
      </c>
      <c r="V156" s="321">
        <f>AVERAGE(H154:H156)</f>
        <v>100</v>
      </c>
      <c r="W156" s="321">
        <f>AVERAGE(I154:I156)</f>
        <v>99.999999999999986</v>
      </c>
    </row>
    <row r="157" spans="2:23" s="175" customFormat="1" x14ac:dyDescent="0.3">
      <c r="B157" s="180" t="s">
        <v>4</v>
      </c>
      <c r="C157" s="316">
        <v>45.59924438536347</v>
      </c>
      <c r="D157" s="316">
        <v>84.510166358595185</v>
      </c>
      <c r="E157" s="316">
        <v>111.19527978682908</v>
      </c>
      <c r="F157" s="316">
        <v>74.130014499758346</v>
      </c>
      <c r="G157" s="315">
        <v>74.216070059324437</v>
      </c>
      <c r="H157" s="315">
        <v>70.898781203154527</v>
      </c>
      <c r="I157" s="315">
        <v>79.684991974317796</v>
      </c>
      <c r="J157" s="315"/>
      <c r="K157" s="315">
        <v>71.836962958089359</v>
      </c>
      <c r="L157" s="196">
        <f>AVERAGE(C157:K159)</f>
        <v>71.823196360800566</v>
      </c>
      <c r="M157" s="300">
        <f>N157/SQRT((24))</f>
        <v>2.756206809604012</v>
      </c>
      <c r="N157" s="196">
        <f>STDEV(C157:K159)</f>
        <v>13.50260061822835</v>
      </c>
      <c r="O157" s="1">
        <f>TTEST($C$154:$K$156,C157:K159,2,2)</f>
        <v>2.3529975164211992E-11</v>
      </c>
      <c r="P157" s="452">
        <f>TTEST($C$154:$K$156,C157:K159,2,2)</f>
        <v>2.3529975164211992E-11</v>
      </c>
      <c r="Q157" s="390">
        <f>AVERAGE(C157:E159)</f>
        <v>73.173885431231128</v>
      </c>
      <c r="R157" s="383">
        <f>AVERAGE(C157:F159)</f>
        <v>71.377916892820807</v>
      </c>
      <c r="S157" s="383">
        <f>AVERAGE(G157:I159)</f>
        <v>73.824687073415546</v>
      </c>
      <c r="T157" s="254">
        <f>AVERAGE(G157:K159)</f>
        <v>72.268475828780339</v>
      </c>
    </row>
    <row r="158" spans="2:23" s="175" customFormat="1" x14ac:dyDescent="0.3">
      <c r="B158" s="180"/>
      <c r="C158" s="316">
        <v>89.949625690897648</v>
      </c>
      <c r="D158" s="316">
        <v>66.862292051756015</v>
      </c>
      <c r="E158" s="316">
        <v>73.875142748382174</v>
      </c>
      <c r="F158" s="316">
        <v>66.227646205896576</v>
      </c>
      <c r="G158" s="315">
        <v>75.49941482707132</v>
      </c>
      <c r="H158" s="315">
        <v>68.366681874470444</v>
      </c>
      <c r="I158" s="315">
        <v>77.287319422150873</v>
      </c>
      <c r="J158" s="315"/>
      <c r="K158" s="315">
        <v>63.576551088887442</v>
      </c>
      <c r="L158" s="197"/>
      <c r="M158" s="301"/>
      <c r="N158" s="197"/>
      <c r="O158" s="197"/>
      <c r="P158" s="370"/>
      <c r="Q158" s="345"/>
      <c r="R158" s="262"/>
      <c r="S158" s="262"/>
      <c r="T158" s="284"/>
    </row>
    <row r="159" spans="2:23" s="175" customFormat="1" ht="15" thickBot="1" x14ac:dyDescent="0.35">
      <c r="B159" s="180"/>
      <c r="C159" s="316">
        <v>63.335199048485279</v>
      </c>
      <c r="D159" s="316">
        <v>79.21441774491683</v>
      </c>
      <c r="E159" s="316">
        <v>44.023601065854585</v>
      </c>
      <c r="F159" s="316">
        <v>57.612373127114545</v>
      </c>
      <c r="G159" s="315">
        <v>78.707776746438526</v>
      </c>
      <c r="H159" s="315">
        <v>65.834582545786347</v>
      </c>
      <c r="I159" s="315">
        <v>73.926565008025662</v>
      </c>
      <c r="J159" s="315"/>
      <c r="K159" s="315">
        <v>67.386012237647222</v>
      </c>
      <c r="L159" s="197"/>
      <c r="M159" s="301"/>
      <c r="N159" s="197"/>
      <c r="O159" s="197"/>
      <c r="P159" s="370"/>
      <c r="Q159" s="345"/>
      <c r="R159" s="262"/>
      <c r="S159" s="262"/>
      <c r="T159" s="284"/>
      <c r="U159" s="321">
        <f>AVERAGE(G157:G159)</f>
        <v>76.141087210944761</v>
      </c>
      <c r="V159" s="321">
        <f>AVERAGE(H157:H159)</f>
        <v>68.366681874470444</v>
      </c>
      <c r="W159" s="321">
        <f>AVERAGE(I157:I159)</f>
        <v>76.966292134831448</v>
      </c>
    </row>
    <row r="160" spans="2:23" s="175" customFormat="1" x14ac:dyDescent="0.3">
      <c r="B160" s="181" t="s">
        <v>5</v>
      </c>
      <c r="C160" s="316">
        <v>107.68558035401945</v>
      </c>
      <c r="D160" s="316">
        <v>77.45378927911274</v>
      </c>
      <c r="E160" s="316">
        <v>85.066615911686327</v>
      </c>
      <c r="F160" s="316">
        <v>86.346060898985016</v>
      </c>
      <c r="G160" s="315">
        <v>88.01807982565883</v>
      </c>
      <c r="H160" s="315">
        <v>91.145799387342763</v>
      </c>
      <c r="I160" s="315">
        <v>115.67014446227927</v>
      </c>
      <c r="J160" s="315"/>
      <c r="K160" s="315">
        <v>94.387788670307273</v>
      </c>
      <c r="L160" s="196">
        <f>AVERAGE(C160:K162)</f>
        <v>95.873236965836227</v>
      </c>
      <c r="M160" s="300">
        <f>N160/SQRT((24))</f>
        <v>2.9683692547512885</v>
      </c>
      <c r="N160" s="196">
        <f>STDEV(C160:K162)</f>
        <v>14.541980084612455</v>
      </c>
      <c r="O160" s="1">
        <f>TTEST($C$154:$K$156,C160:K162,2,2)</f>
        <v>0.23136648083393827</v>
      </c>
      <c r="P160" s="369">
        <f>TTEST($C$154:$K$156,C160:K162,2,2)</f>
        <v>0.23136648083393827</v>
      </c>
      <c r="Q160" s="390">
        <f>AVERAGE(C160:E162)</f>
        <v>90.667624603002579</v>
      </c>
      <c r="R160" s="383">
        <f>AVERAGE(C160:F162)</f>
        <v>92.341180833434464</v>
      </c>
      <c r="S160" s="383">
        <f>AVERAGE(G160:I162)</f>
        <v>98.890150650272545</v>
      </c>
      <c r="T160" s="254">
        <f>AVERAGE(G160:K162)</f>
        <v>99.405293098237976</v>
      </c>
    </row>
    <row r="161" spans="2:23" s="175" customFormat="1" x14ac:dyDescent="0.3">
      <c r="B161" s="181"/>
      <c r="C161" s="316">
        <v>63.335199048485279</v>
      </c>
      <c r="D161" s="316">
        <v>82.749537892791125</v>
      </c>
      <c r="E161" s="316">
        <v>118.65245527217357</v>
      </c>
      <c r="F161" s="316">
        <v>103.58869018849687</v>
      </c>
      <c r="G161" s="315">
        <v>86.093062674038507</v>
      </c>
      <c r="H161" s="315">
        <v>103.79651958547872</v>
      </c>
      <c r="I161" s="315">
        <v>107.99558587479935</v>
      </c>
      <c r="J161" s="315"/>
      <c r="K161" s="315">
        <v>107.08928218961776</v>
      </c>
      <c r="L161" s="198"/>
      <c r="M161" s="302"/>
      <c r="N161" s="198"/>
      <c r="O161" s="198"/>
      <c r="P161" s="370"/>
      <c r="Q161" s="345"/>
      <c r="R161" s="262"/>
      <c r="S161" s="262"/>
      <c r="T161" s="284"/>
    </row>
    <row r="162" spans="2:23" s="175" customFormat="1" ht="15" thickBot="1" x14ac:dyDescent="0.35">
      <c r="B162" s="181"/>
      <c r="C162" s="316">
        <v>121.88483873224656</v>
      </c>
      <c r="D162" s="316">
        <v>81.571164510166369</v>
      </c>
      <c r="E162" s="316">
        <v>77.609440426341834</v>
      </c>
      <c r="F162" s="316">
        <v>102.15079748670857</v>
      </c>
      <c r="G162" s="315">
        <v>89.628314298397839</v>
      </c>
      <c r="H162" s="315">
        <v>105.90823176692953</v>
      </c>
      <c r="I162" s="315">
        <v>101.75561797752808</v>
      </c>
      <c r="J162" s="315"/>
      <c r="K162" s="315">
        <v>101.37509046647807</v>
      </c>
      <c r="L162" s="198"/>
      <c r="M162" s="302"/>
      <c r="N162" s="198"/>
      <c r="O162" s="198"/>
      <c r="P162" s="370"/>
      <c r="Q162" s="345"/>
      <c r="R162" s="262"/>
      <c r="S162" s="262"/>
      <c r="T162" s="284"/>
      <c r="U162" s="321">
        <f>AVERAGE(G160:G162)</f>
        <v>87.913152266031716</v>
      </c>
      <c r="V162" s="321">
        <f>AVERAGE(H160:H162)</f>
        <v>100.28351691325035</v>
      </c>
      <c r="W162" s="321">
        <f>AVERAGE(I160:I162)</f>
        <v>108.47378277153557</v>
      </c>
    </row>
    <row r="163" spans="2:23" s="175" customFormat="1" x14ac:dyDescent="0.3">
      <c r="B163" s="182" t="s">
        <v>6</v>
      </c>
      <c r="C163" s="316">
        <v>98.817603022458556</v>
      </c>
      <c r="D163" s="316">
        <v>95.10166358595194</v>
      </c>
      <c r="E163" s="316">
        <v>92.535211267605618</v>
      </c>
      <c r="F163" s="316">
        <v>79.88158530691156</v>
      </c>
      <c r="G163" s="315">
        <v>105.02845151136044</v>
      </c>
      <c r="H163" s="315">
        <v>109.48641074105456</v>
      </c>
      <c r="I163" s="315">
        <v>101.75561797752808</v>
      </c>
      <c r="J163" s="315"/>
      <c r="K163" s="315">
        <v>101.37509046647807</v>
      </c>
      <c r="L163" s="196">
        <f>AVERAGE(C163:K165)</f>
        <v>99.452449794172949</v>
      </c>
      <c r="M163" s="300">
        <f>N163/SQRT((24))</f>
        <v>3.0431359781794423</v>
      </c>
      <c r="N163" s="196">
        <f>STDEV(C163:K165)</f>
        <v>14.908260728889992</v>
      </c>
      <c r="O163" s="1">
        <f>TTEST($C$154:$K$156,C163:K165,2,2)</f>
        <v>0.87523237620943295</v>
      </c>
      <c r="P163" s="369">
        <f>TTEST($C$154:$K$156,C163:K165,2,2)</f>
        <v>0.87523237620943295</v>
      </c>
      <c r="Q163" s="390">
        <f>AVERAGE(C163:E165)</f>
        <v>97.888408017759701</v>
      </c>
      <c r="R163" s="383">
        <f>AVERAGE(C163:F165)</f>
        <v>96.140649496483945</v>
      </c>
      <c r="S163" s="383">
        <f>AVERAGE(G163:I165)</f>
        <v>100.89820270159969</v>
      </c>
      <c r="T163" s="254">
        <f>AVERAGE(G163:K165)</f>
        <v>102.76425009186197</v>
      </c>
    </row>
    <row r="164" spans="2:23" s="175" customFormat="1" x14ac:dyDescent="0.3">
      <c r="B164" s="182"/>
      <c r="C164" s="316">
        <v>68.666480095151485</v>
      </c>
      <c r="D164" s="316">
        <v>91.56654343807763</v>
      </c>
      <c r="E164" s="316">
        <v>122.38675295013323</v>
      </c>
      <c r="F164" s="316">
        <v>92.810536491058485</v>
      </c>
      <c r="G164" s="315">
        <v>82.8847007546713</v>
      </c>
      <c r="H164" s="315">
        <v>104.43198852897086</v>
      </c>
      <c r="I164" s="315">
        <v>106.07945425361154</v>
      </c>
      <c r="J164" s="315"/>
      <c r="K164" s="315">
        <v>117.25442463319956</v>
      </c>
      <c r="L164" s="199"/>
      <c r="M164" s="303"/>
      <c r="N164" s="199"/>
      <c r="O164" s="199"/>
      <c r="P164" s="370"/>
      <c r="Q164" s="345"/>
      <c r="R164" s="262"/>
      <c r="S164" s="262"/>
      <c r="T164" s="284"/>
    </row>
    <row r="165" spans="2:23" s="175" customFormat="1" ht="15" thickBot="1" x14ac:dyDescent="0.35">
      <c r="B165" s="182"/>
      <c r="C165" s="316">
        <v>79.308052893024566</v>
      </c>
      <c r="D165" s="316">
        <v>91.56654343807763</v>
      </c>
      <c r="E165" s="316">
        <v>141.04682146935667</v>
      </c>
      <c r="F165" s="316">
        <v>100</v>
      </c>
      <c r="G165" s="315">
        <v>94.761693369385384</v>
      </c>
      <c r="H165" s="315">
        <v>101.89988920028676</v>
      </c>
      <c r="I165" s="315">
        <v>101.75561797752808</v>
      </c>
      <c r="J165" s="315"/>
      <c r="K165" s="315">
        <v>106.45766168826898</v>
      </c>
      <c r="L165" s="199"/>
      <c r="M165" s="303"/>
      <c r="N165" s="199"/>
      <c r="O165" s="199"/>
      <c r="P165" s="370"/>
      <c r="Q165" s="345"/>
      <c r="R165" s="262"/>
      <c r="S165" s="262"/>
      <c r="T165" s="284"/>
      <c r="U165" s="321">
        <f>AVERAGE(G163:G165)</f>
        <v>94.224948545139043</v>
      </c>
      <c r="V165" s="321">
        <f>AVERAGE(H163:H165)</f>
        <v>105.27276282343739</v>
      </c>
      <c r="W165" s="321">
        <f>AVERAGE(I163:I165)</f>
        <v>103.19689673622257</v>
      </c>
    </row>
    <row r="166" spans="2:23" s="175" customFormat="1" x14ac:dyDescent="0.3">
      <c r="B166" s="183" t="s">
        <v>7</v>
      </c>
      <c r="C166" s="316">
        <v>123.65843419855874</v>
      </c>
      <c r="D166" s="316">
        <v>79.21441774491683</v>
      </c>
      <c r="E166" s="316">
        <v>141.04682146935667</v>
      </c>
      <c r="F166" s="316">
        <v>89.946834219429675</v>
      </c>
      <c r="G166" s="315">
        <v>98.611727672626017</v>
      </c>
      <c r="H166" s="315">
        <v>94.939060157726644</v>
      </c>
      <c r="I166" s="315">
        <v>105.11637239165327</v>
      </c>
      <c r="J166" s="315"/>
      <c r="K166" s="315">
        <v>105.18455161523785</v>
      </c>
      <c r="L166" s="196">
        <f>AVERAGE(C166:K168)</f>
        <v>100.45893542839185</v>
      </c>
      <c r="M166" s="300">
        <f>N166/SQRT((24))</f>
        <v>4.4535414610884985</v>
      </c>
      <c r="N166" s="196">
        <f>STDEV(C166:K168)</f>
        <v>21.817808255991768</v>
      </c>
      <c r="O166" s="1">
        <f>TTEST($C$154:$K$156,C166:K168,2,2)</f>
        <v>0.92351184936809894</v>
      </c>
      <c r="P166" s="369">
        <f>TTEST($C$154:$K$156,C166:K168,2,2)</f>
        <v>0.92351184936809894</v>
      </c>
      <c r="Q166" s="390">
        <f>AVERAGE(C166:E168)</f>
        <v>103.12914204707586</v>
      </c>
      <c r="R166" s="383">
        <f>AVERAGE(C166:F168)</f>
        <v>101.03080208065892</v>
      </c>
      <c r="S166" s="383">
        <f>AVERAGE(G166:I168)</f>
        <v>98.791241382399718</v>
      </c>
      <c r="T166" s="254">
        <f>AVERAGE(G166:K168)</f>
        <v>99.88706877612475</v>
      </c>
    </row>
    <row r="167" spans="2:23" s="175" customFormat="1" x14ac:dyDescent="0.3">
      <c r="B167" s="183"/>
      <c r="C167" s="316">
        <v>86.402434758273287</v>
      </c>
      <c r="D167" s="316">
        <v>68.622920517560075</v>
      </c>
      <c r="E167" s="316">
        <v>170.89836315188427</v>
      </c>
      <c r="F167" s="316">
        <v>88.508941517641375</v>
      </c>
      <c r="G167" s="315">
        <v>88.01807982565883</v>
      </c>
      <c r="H167" s="315">
        <v>99.367789871602682</v>
      </c>
      <c r="I167" s="315">
        <v>102.71869983948635</v>
      </c>
      <c r="J167" s="315"/>
      <c r="K167" s="315">
        <v>101.69090071715246</v>
      </c>
      <c r="L167" s="200"/>
      <c r="M167" s="304"/>
      <c r="N167" s="196"/>
      <c r="O167" s="200"/>
      <c r="P167" s="370"/>
      <c r="Q167" s="345"/>
      <c r="R167" s="262"/>
      <c r="S167" s="262"/>
      <c r="T167" s="284"/>
    </row>
    <row r="168" spans="2:23" s="175" customFormat="1" ht="15" thickBot="1" x14ac:dyDescent="0.35">
      <c r="B168" s="183"/>
      <c r="C168" s="316">
        <v>75.760861960400192</v>
      </c>
      <c r="D168" s="316">
        <v>75.097042513863201</v>
      </c>
      <c r="E168" s="316">
        <v>107.46098210886942</v>
      </c>
      <c r="F168" s="316">
        <v>105.75157080715323</v>
      </c>
      <c r="G168" s="315">
        <v>85.778279995157192</v>
      </c>
      <c r="H168" s="315">
        <v>108.01016750309586</v>
      </c>
      <c r="I168" s="315">
        <v>106.56099518459068</v>
      </c>
      <c r="J168" s="315"/>
      <c r="K168" s="315">
        <v>102.64820053950918</v>
      </c>
      <c r="L168" s="200"/>
      <c r="M168" s="304"/>
      <c r="N168" s="196"/>
      <c r="O168" s="200"/>
      <c r="P168" s="370"/>
      <c r="Q168" s="345"/>
      <c r="R168" s="262"/>
      <c r="S168" s="262"/>
      <c r="T168" s="284"/>
      <c r="U168" s="321">
        <f>AVERAGE(G166:G168)</f>
        <v>90.802695831147346</v>
      </c>
      <c r="V168" s="321">
        <f>AVERAGE(H166:H168)</f>
        <v>100.77233917747508</v>
      </c>
      <c r="W168" s="321">
        <f>AVERAGE(I166:I168)</f>
        <v>104.79868913857678</v>
      </c>
    </row>
    <row r="169" spans="2:23" s="175" customFormat="1" x14ac:dyDescent="0.3">
      <c r="B169" s="317" t="s">
        <v>8</v>
      </c>
      <c r="G169" s="315">
        <v>90.269986682271281</v>
      </c>
      <c r="H169" s="315">
        <v>90.930717591083877</v>
      </c>
      <c r="I169" s="315">
        <v>105.11637239165327</v>
      </c>
      <c r="J169" s="315"/>
      <c r="K169" s="315">
        <v>102.96401079018358</v>
      </c>
      <c r="L169" s="196">
        <f>AVERAGE(C169:K171)</f>
        <v>91.010058314876787</v>
      </c>
      <c r="M169" s="324">
        <f>N169/SQRT((12))</f>
        <v>2.9666662899928151</v>
      </c>
      <c r="N169" s="196">
        <f>STDEV(C169:K171)</f>
        <v>10.276833486738841</v>
      </c>
      <c r="O169" s="1">
        <f>TTEST($C$154:$K$156,C169:K171,2,2)</f>
        <v>7.198388992778396E-3</v>
      </c>
      <c r="P169" s="452">
        <f>TTEST($G$154:$K$156,G169:K171,2,2)</f>
        <v>3.231917178054626E-2</v>
      </c>
      <c r="Q169" s="390"/>
      <c r="R169" s="383"/>
      <c r="S169" s="383"/>
      <c r="T169" s="254"/>
    </row>
    <row r="170" spans="2:23" s="175" customFormat="1" x14ac:dyDescent="0.3">
      <c r="B170" s="317"/>
      <c r="G170" s="315">
        <v>66.842891157835268</v>
      </c>
      <c r="H170" s="315">
        <v>91.566186534576019</v>
      </c>
      <c r="I170" s="315">
        <v>97.441813804173336</v>
      </c>
      <c r="J170" s="315"/>
      <c r="K170" s="315">
        <v>91.525758273570631</v>
      </c>
      <c r="L170" s="196"/>
      <c r="M170" s="326"/>
      <c r="N170" s="196"/>
      <c r="O170" s="218"/>
      <c r="P170" s="370"/>
      <c r="Q170" s="345"/>
      <c r="R170" s="262"/>
      <c r="S170" s="262"/>
      <c r="T170" s="284"/>
    </row>
    <row r="171" spans="2:23" s="175" customFormat="1" ht="15" thickBot="1" x14ac:dyDescent="0.35">
      <c r="B171" s="317"/>
      <c r="G171" s="315">
        <v>79.034666451430653</v>
      </c>
      <c r="H171" s="315">
        <v>93.247735123509088</v>
      </c>
      <c r="I171" s="315">
        <v>86.888041733547325</v>
      </c>
      <c r="J171" s="315"/>
      <c r="K171" s="315">
        <v>96.292519244687156</v>
      </c>
      <c r="L171" s="196"/>
      <c r="M171" s="326"/>
      <c r="N171" s="196"/>
      <c r="O171" s="201"/>
      <c r="P171" s="370"/>
      <c r="Q171" s="345"/>
      <c r="R171" s="262"/>
      <c r="S171" s="262"/>
      <c r="T171" s="284"/>
      <c r="U171" s="321">
        <f>AVERAGE(G169:G171)</f>
        <v>78.715848097179062</v>
      </c>
      <c r="V171" s="321">
        <f>AVERAGE(H169:H171)</f>
        <v>91.914879749722999</v>
      </c>
      <c r="W171" s="321">
        <f>AVERAGE(I169:I171)</f>
        <v>96.482075976457978</v>
      </c>
    </row>
    <row r="172" spans="2:23" s="175" customFormat="1" x14ac:dyDescent="0.3">
      <c r="B172" s="185" t="s">
        <v>9</v>
      </c>
      <c r="C172" s="316">
        <v>89.949625690897648</v>
      </c>
      <c r="D172" s="316">
        <v>80.97504621072089</v>
      </c>
      <c r="E172" s="316">
        <v>70.140845070422529</v>
      </c>
      <c r="F172" s="316">
        <v>96.411309811503145</v>
      </c>
      <c r="G172" s="315">
        <v>85.136607611283765</v>
      </c>
      <c r="H172" s="315">
        <v>90.930717591083877</v>
      </c>
      <c r="I172" s="315">
        <v>89.767255216693414</v>
      </c>
      <c r="J172" s="315"/>
      <c r="K172" s="315">
        <v>92.167247845253002</v>
      </c>
      <c r="L172" s="196">
        <f>AVERAGE(C172:K174)</f>
        <v>87.278370438470361</v>
      </c>
      <c r="M172" s="324">
        <f>N172/SQRT((12))</f>
        <v>2.7633978901650735</v>
      </c>
      <c r="N172" s="196">
        <f>STDEV(C172:K174)</f>
        <v>9.5726910945890946</v>
      </c>
      <c r="O172" s="1">
        <f>TTEST($C$154:$K$156,C172:K174,2,2)</f>
        <v>1.0117344760909438E-5</v>
      </c>
      <c r="P172" s="369">
        <f>TTEST($C$154:$K$156,C172:K174,2,2)</f>
        <v>1.0117344760909438E-5</v>
      </c>
      <c r="Q172" s="390">
        <f>AVERAGE(C172:E174)</f>
        <v>84.367857078495234</v>
      </c>
      <c r="R172" s="383">
        <f>AVERAGE(C172:F174)</f>
        <v>85.402121260619438</v>
      </c>
      <c r="S172" s="383">
        <f>AVERAGE(G172:I174)</f>
        <v>90.727334127110751</v>
      </c>
      <c r="T172" s="254">
        <f>AVERAGE(G172:K174)</f>
        <v>89.154619616321284</v>
      </c>
    </row>
    <row r="173" spans="2:23" s="175" customFormat="1" x14ac:dyDescent="0.3">
      <c r="B173" s="185"/>
      <c r="C173" s="316">
        <v>98.817603022458556</v>
      </c>
      <c r="D173" s="316">
        <v>73.918669131238431</v>
      </c>
      <c r="E173" s="316">
        <v>99.992386752950125</v>
      </c>
      <c r="F173" s="316">
        <v>89.22184630256163</v>
      </c>
      <c r="G173" s="315">
        <v>86.093062674038507</v>
      </c>
      <c r="H173" s="315">
        <v>91.771491885550418</v>
      </c>
      <c r="I173" s="315">
        <v>90.238764044943792</v>
      </c>
      <c r="J173" s="315"/>
      <c r="K173" s="315">
        <v>73.425883281794867</v>
      </c>
      <c r="L173" s="197"/>
      <c r="M173" s="331"/>
      <c r="N173" s="197"/>
      <c r="O173" s="202"/>
      <c r="P173" s="370"/>
      <c r="Q173" s="345"/>
      <c r="R173" s="262"/>
      <c r="S173" s="262"/>
      <c r="T173" s="284"/>
    </row>
    <row r="174" spans="2:23" s="175" customFormat="1" ht="15" thickBot="1" x14ac:dyDescent="0.35">
      <c r="B174" s="185"/>
      <c r="C174" s="316">
        <v>68.666480095151485</v>
      </c>
      <c r="D174" s="316">
        <v>76.857670979667276</v>
      </c>
      <c r="E174" s="316">
        <v>99.992386752950125</v>
      </c>
      <c r="F174" s="316">
        <v>79.88158530691156</v>
      </c>
      <c r="G174" s="315">
        <v>85.451390290165065</v>
      </c>
      <c r="H174" s="315">
        <v>96.835690542918584</v>
      </c>
      <c r="I174" s="315">
        <v>100.32102728731941</v>
      </c>
      <c r="J174" s="315"/>
      <c r="K174" s="315">
        <v>87.716297124810851</v>
      </c>
      <c r="L174" s="197"/>
      <c r="M174" s="331"/>
      <c r="N174" s="197"/>
      <c r="O174" s="202"/>
      <c r="P174" s="370"/>
      <c r="Q174" s="345"/>
      <c r="R174" s="262"/>
      <c r="S174" s="262"/>
      <c r="T174" s="284"/>
      <c r="U174" s="321">
        <f>AVERAGE(G172:G174)</f>
        <v>85.560353525162441</v>
      </c>
      <c r="V174" s="321">
        <f>AVERAGE(H172:H174)</f>
        <v>93.179300006517622</v>
      </c>
      <c r="W174" s="321">
        <f>AVERAGE(I172:I174)</f>
        <v>93.442348849652205</v>
      </c>
    </row>
    <row r="175" spans="2:23" s="175" customFormat="1" ht="14.4" customHeight="1" x14ac:dyDescent="0.3">
      <c r="B175" s="588" t="s">
        <v>10</v>
      </c>
      <c r="G175" s="315">
        <v>70.366035756083789</v>
      </c>
      <c r="H175" s="315">
        <v>46.00795150883139</v>
      </c>
      <c r="I175" s="315">
        <v>64.807383627608331</v>
      </c>
      <c r="J175" s="315"/>
      <c r="K175" s="315">
        <v>46.108296598460427</v>
      </c>
      <c r="L175" s="196">
        <f>AVERAGE(C175:K177)</f>
        <v>56.079826279262392</v>
      </c>
      <c r="M175" s="324">
        <f>N175/SQRT((12))</f>
        <v>3.2979460935200429</v>
      </c>
      <c r="N175" s="196">
        <f>STDEV(C175:K177)</f>
        <v>11.424420389200028</v>
      </c>
      <c r="O175" s="1">
        <f>TTEST($C$154:$K$156,C175:K177,2,2)</f>
        <v>4.8611860106985067E-15</v>
      </c>
      <c r="P175" s="369">
        <f>TTEST($G$154:$K$156,G175:K177,2,2)</f>
        <v>5.0867797613985315E-10</v>
      </c>
      <c r="Q175" s="390"/>
      <c r="R175" s="383"/>
      <c r="S175" s="383">
        <f>AVERAGE(G175:I177)</f>
        <v>59.43875953404909</v>
      </c>
      <c r="T175" s="254">
        <f>AVERAGE(G175:K177)</f>
        <v>56.079826279262392</v>
      </c>
    </row>
    <row r="176" spans="2:23" s="175" customFormat="1" x14ac:dyDescent="0.3">
      <c r="B176" s="588"/>
      <c r="G176" s="315">
        <v>69.724363372210362</v>
      </c>
      <c r="H176" s="315">
        <v>41.999608942188623</v>
      </c>
      <c r="I176" s="315">
        <v>62.4097110754414</v>
      </c>
      <c r="J176" s="315"/>
      <c r="K176" s="315">
        <v>43.887755773406148</v>
      </c>
      <c r="L176" s="198"/>
      <c r="M176" s="326"/>
      <c r="N176" s="198"/>
      <c r="O176" s="203"/>
      <c r="P176" s="370"/>
      <c r="Q176" s="345"/>
      <c r="R176" s="262"/>
      <c r="S176" s="262"/>
      <c r="T176" s="284"/>
    </row>
    <row r="177" spans="2:23" s="175" customFormat="1" ht="15" thickBot="1" x14ac:dyDescent="0.35">
      <c r="B177" s="70"/>
      <c r="G177" s="315">
        <v>70.69292546107593</v>
      </c>
      <c r="H177" s="315">
        <v>47.484194746790067</v>
      </c>
      <c r="I177" s="315">
        <v>61.456661316211871</v>
      </c>
      <c r="J177" s="315"/>
      <c r="K177" s="315">
        <v>48.013027172840324</v>
      </c>
      <c r="L177" s="198"/>
      <c r="M177" s="326"/>
      <c r="N177" s="198"/>
      <c r="O177" s="203"/>
      <c r="P177" s="370"/>
      <c r="Q177" s="345"/>
      <c r="R177" s="262"/>
      <c r="S177" s="262"/>
      <c r="T177" s="284"/>
      <c r="U177" s="321">
        <f>AVERAGE(G175:G177)</f>
        <v>70.261108196456703</v>
      </c>
      <c r="V177" s="321">
        <f>AVERAGE(H175:H177)</f>
        <v>45.163918399270024</v>
      </c>
      <c r="W177" s="321">
        <f>AVERAGE(I175:I177)</f>
        <v>62.89125200642053</v>
      </c>
    </row>
    <row r="178" spans="2:23" s="175" customFormat="1" ht="15.6" x14ac:dyDescent="0.3">
      <c r="B178" s="245" t="s">
        <v>31</v>
      </c>
      <c r="C178" s="318">
        <v>89.949625690897648</v>
      </c>
      <c r="D178" s="318">
        <v>85.688539741219955</v>
      </c>
      <c r="E178" s="318">
        <v>96.269508945565278</v>
      </c>
      <c r="F178" s="318">
        <v>102.8757854035766</v>
      </c>
      <c r="L178" s="196">
        <f>AVERAGE(C178:K180)</f>
        <v>88.819125563942976</v>
      </c>
      <c r="M178" s="324">
        <f>N178/SQRT((12))</f>
        <v>2.8535708419320498</v>
      </c>
      <c r="N178" s="196">
        <f>STDEV(C178:K180)</f>
        <v>9.8850593624468157</v>
      </c>
      <c r="O178" s="1">
        <f>TTEST($C$154:$K$156,C178:K180,2,2)</f>
        <v>9.5991850811063704E-4</v>
      </c>
      <c r="P178" s="369">
        <f>TTEST($C$154:$K$156,C178:K180,2,2)</f>
        <v>9.5991850811063704E-4</v>
      </c>
      <c r="Q178" s="390">
        <f>AVERAGE(C178:E180)</f>
        <v>88.764096960505654</v>
      </c>
      <c r="R178" s="383">
        <f>AVERAGE(C178:F180)</f>
        <v>88.819125563942976</v>
      </c>
      <c r="S178" s="383"/>
      <c r="T178" s="254"/>
    </row>
    <row r="179" spans="2:23" s="175" customFormat="1" ht="15.6" x14ac:dyDescent="0.3">
      <c r="B179" s="276"/>
      <c r="C179" s="318">
        <v>98.817603022458556</v>
      </c>
      <c r="D179" s="318">
        <v>89.209796672828091</v>
      </c>
      <c r="E179" s="318">
        <v>81.34373810430148</v>
      </c>
      <c r="F179" s="318">
        <v>84.908168197196716</v>
      </c>
      <c r="L179" s="199"/>
      <c r="M179" s="326"/>
      <c r="N179" s="199"/>
      <c r="O179" s="252"/>
      <c r="P179" s="370"/>
      <c r="Q179" s="345"/>
      <c r="R179" s="262"/>
      <c r="S179" s="262"/>
      <c r="T179" s="284"/>
    </row>
    <row r="180" spans="2:23" s="175" customFormat="1" ht="15.6" x14ac:dyDescent="0.3">
      <c r="B180" s="276"/>
      <c r="C180" s="318">
        <v>102.36479395508292</v>
      </c>
      <c r="D180" s="318">
        <v>85.092421441774476</v>
      </c>
      <c r="E180" s="318">
        <v>70.140845070422529</v>
      </c>
      <c r="F180" s="318">
        <v>79.168680521991291</v>
      </c>
      <c r="L180" s="199"/>
      <c r="M180" s="326"/>
      <c r="N180" s="199"/>
      <c r="O180" s="252"/>
      <c r="P180" s="370"/>
      <c r="Q180" s="345"/>
      <c r="R180" s="262"/>
      <c r="S180" s="262"/>
      <c r="T180" s="284"/>
      <c r="U180" s="321"/>
      <c r="V180" s="321"/>
      <c r="W180" s="321"/>
    </row>
    <row r="181" spans="2:23" s="175" customFormat="1" ht="15.6" x14ac:dyDescent="0.3">
      <c r="B181" s="278" t="s">
        <v>32</v>
      </c>
      <c r="C181" s="318">
        <v>56.240817183236551</v>
      </c>
      <c r="D181" s="336"/>
      <c r="E181" s="318">
        <v>58.949371907118383</v>
      </c>
      <c r="F181" s="318">
        <v>61.913968100531655</v>
      </c>
      <c r="L181" s="196">
        <f>AVERAGE(C181:K183)</f>
        <v>64.185522605139695</v>
      </c>
      <c r="M181" s="324">
        <f>N181/SQRT((12))</f>
        <v>4.4141712935291544</v>
      </c>
      <c r="N181" s="196">
        <f>STDEV(C181:K183)</f>
        <v>15.291137907409054</v>
      </c>
      <c r="O181" s="1">
        <f>TTEST($C$154:$K$156,C181:K183,2,2)</f>
        <v>6.9725351725625071E-10</v>
      </c>
      <c r="P181" s="371">
        <f>TTEST($C$120:$K$122,C181:K183,2,2)</f>
        <v>6.0911306709015332E-18</v>
      </c>
      <c r="Q181" s="390">
        <f>AVERAGE(C181:E183)</f>
        <v>60.409506720662669</v>
      </c>
      <c r="R181" s="383">
        <f>AVERAGE(C181:F183)</f>
        <v>64.185522605139695</v>
      </c>
      <c r="S181" s="383"/>
      <c r="T181" s="254"/>
    </row>
    <row r="182" spans="2:23" s="175" customFormat="1" ht="15.6" x14ac:dyDescent="0.3">
      <c r="B182" s="278"/>
      <c r="C182" s="318">
        <v>49.146435317987823</v>
      </c>
      <c r="D182" s="336"/>
      <c r="E182" s="318">
        <v>92.535211267605618</v>
      </c>
      <c r="F182" s="318">
        <v>73.417109714838077</v>
      </c>
      <c r="L182" s="203"/>
      <c r="M182" s="308"/>
      <c r="N182" s="199"/>
      <c r="O182" s="252"/>
      <c r="P182" s="370"/>
      <c r="Q182" s="345"/>
      <c r="R182" s="262"/>
      <c r="S182" s="262"/>
      <c r="T182" s="284"/>
    </row>
    <row r="183" spans="2:23" s="175" customFormat="1" ht="16.2" thickBot="1" x14ac:dyDescent="0.35">
      <c r="B183" s="255"/>
      <c r="C183" s="318">
        <v>61.561603582173085</v>
      </c>
      <c r="D183" s="336"/>
      <c r="E183" s="318">
        <v>44.023601065854585</v>
      </c>
      <c r="F183" s="318">
        <v>79.88158530691156</v>
      </c>
      <c r="L183" s="319"/>
      <c r="M183" s="319"/>
      <c r="N183" s="319"/>
      <c r="O183" s="320"/>
      <c r="P183" s="372"/>
      <c r="Q183" s="353"/>
      <c r="R183" s="264"/>
      <c r="S183" s="264"/>
      <c r="T183" s="286"/>
      <c r="U183" s="321"/>
      <c r="V183" s="321"/>
      <c r="W183" s="321"/>
    </row>
    <row r="184" spans="2:23" s="175" customFormat="1" x14ac:dyDescent="0.3">
      <c r="D184" s="503">
        <v>83.331792975970416</v>
      </c>
    </row>
    <row r="185" spans="2:23" s="175" customFormat="1" x14ac:dyDescent="0.3">
      <c r="D185" s="503">
        <v>64.505545286506461</v>
      </c>
    </row>
    <row r="186" spans="2:23" s="175" customFormat="1" ht="15" thickBot="1" x14ac:dyDescent="0.35">
      <c r="D186" s="503">
        <v>76.857670979667276</v>
      </c>
    </row>
    <row r="187" spans="2:23" s="175" customFormat="1" ht="15" thickBot="1" x14ac:dyDescent="0.35">
      <c r="B187" s="267" t="s">
        <v>11</v>
      </c>
      <c r="C187" s="505" t="s">
        <v>39</v>
      </c>
      <c r="D187" s="506" t="s">
        <v>40</v>
      </c>
      <c r="E187" s="506" t="s">
        <v>41</v>
      </c>
      <c r="F187" s="506" t="s">
        <v>42</v>
      </c>
      <c r="G187" s="506" t="s">
        <v>45</v>
      </c>
      <c r="H187" s="506" t="s">
        <v>46</v>
      </c>
      <c r="I187" s="506" t="s">
        <v>47</v>
      </c>
      <c r="J187" s="506"/>
      <c r="K187" s="506" t="s">
        <v>48</v>
      </c>
      <c r="L187" s="507" t="s">
        <v>13</v>
      </c>
      <c r="M187" s="508" t="s">
        <v>15</v>
      </c>
      <c r="N187" s="507" t="s">
        <v>14</v>
      </c>
      <c r="O187" s="509" t="s">
        <v>16</v>
      </c>
      <c r="P187" s="510" t="s">
        <v>66</v>
      </c>
      <c r="Q187" s="510" t="s">
        <v>67</v>
      </c>
    </row>
    <row r="188" spans="2:23" s="175" customFormat="1" x14ac:dyDescent="0.3">
      <c r="B188" s="408" t="s">
        <v>3</v>
      </c>
      <c r="C188" s="511">
        <f>AVERAGE(C200:C202)</f>
        <v>100</v>
      </c>
      <c r="D188" s="511">
        <f t="shared" ref="D188:I188" si="84">AVERAGE(D200:D202)</f>
        <v>100.00000000000001</v>
      </c>
      <c r="E188" s="511">
        <f t="shared" si="84"/>
        <v>99.999999999999957</v>
      </c>
      <c r="F188" s="511">
        <f t="shared" si="84"/>
        <v>100</v>
      </c>
      <c r="G188" s="511">
        <f>AVERAGE(G200:G202)</f>
        <v>100</v>
      </c>
      <c r="H188" s="511">
        <f>AVERAGE(H200:H201)</f>
        <v>137.36535462977258</v>
      </c>
      <c r="I188" s="511">
        <f t="shared" si="84"/>
        <v>100</v>
      </c>
      <c r="J188" s="511"/>
      <c r="K188" s="511">
        <f t="shared" ref="K188" si="85">AVERAGE(K200:K202)</f>
        <v>100</v>
      </c>
      <c r="L188" s="323">
        <f>AVERAGE(C188:K188)</f>
        <v>104.67066932872157</v>
      </c>
      <c r="M188" s="324">
        <f>N188/SQRT((7))</f>
        <v>5.3379078042532315</v>
      </c>
      <c r="N188" s="323">
        <f>STDEV(C188:I188)</f>
        <v>14.122776571444899</v>
      </c>
      <c r="O188" s="512" t="s">
        <v>25</v>
      </c>
      <c r="P188" s="513"/>
      <c r="Q188" s="513"/>
    </row>
    <row r="189" spans="2:23" s="175" customFormat="1" x14ac:dyDescent="0.3">
      <c r="B189" s="175" t="s">
        <v>59</v>
      </c>
      <c r="C189" s="513">
        <f>AVERAGE(C203:C205)</f>
        <v>93.031645581365822</v>
      </c>
      <c r="D189" s="513">
        <f t="shared" ref="D189:I189" si="86">AVERAGE(D203:D205)</f>
        <v>110.20664367576667</v>
      </c>
      <c r="E189" s="513">
        <f t="shared" si="86"/>
        <v>126.40802630421</v>
      </c>
      <c r="F189" s="513">
        <f t="shared" si="86"/>
        <v>203.5704215927484</v>
      </c>
      <c r="G189" s="513">
        <f t="shared" si="86"/>
        <v>108.32291192508303</v>
      </c>
      <c r="H189" s="513">
        <f t="shared" si="86"/>
        <v>154.10398120124773</v>
      </c>
      <c r="I189" s="513">
        <f t="shared" si="86"/>
        <v>94.676042712925337</v>
      </c>
      <c r="J189" s="513"/>
      <c r="K189" s="513">
        <f t="shared" ref="K189" si="87">AVERAGE(K203:K205)</f>
        <v>115.8227273423779</v>
      </c>
      <c r="L189" s="323">
        <f t="shared" ref="L189:L197" si="88">AVERAGE(C189:K189)</f>
        <v>125.76780004196561</v>
      </c>
      <c r="M189" s="324">
        <f t="shared" ref="M189:M197" si="89">N189/SQRT((7))</f>
        <v>14.981969046895756</v>
      </c>
      <c r="N189" s="323">
        <f t="shared" ref="N189:N197" si="90">STDEV(C189:I189)</f>
        <v>39.638564248153564</v>
      </c>
      <c r="O189" s="513"/>
      <c r="P189" s="513"/>
      <c r="Q189" s="516">
        <f>TTEST($C$188:$K$188,C189:K189,2,1)</f>
        <v>0.13330647153366193</v>
      </c>
    </row>
    <row r="190" spans="2:23" s="175" customFormat="1" x14ac:dyDescent="0.3">
      <c r="B190" s="175" t="s">
        <v>60</v>
      </c>
      <c r="C190" s="513">
        <f>AVERAGE(C206:C208)</f>
        <v>57.94514901356041</v>
      </c>
      <c r="D190" s="513">
        <f t="shared" ref="D190:I190" si="91">AVERAGE(D206:D208)</f>
        <v>105.89731456746262</v>
      </c>
      <c r="E190" s="513">
        <f t="shared" si="91"/>
        <v>62.224419521426036</v>
      </c>
      <c r="F190" s="513">
        <f t="shared" si="91"/>
        <v>84.52965034495783</v>
      </c>
      <c r="G190" s="513">
        <f t="shared" si="91"/>
        <v>73.204223288841675</v>
      </c>
      <c r="H190" s="513">
        <f t="shared" si="91"/>
        <v>84.559480134251487</v>
      </c>
      <c r="I190" s="513">
        <f t="shared" si="91"/>
        <v>89.290695663579754</v>
      </c>
      <c r="J190" s="513"/>
      <c r="K190" s="513">
        <f t="shared" ref="K190" si="92">AVERAGE(K206:K208)</f>
        <v>65.986379723414032</v>
      </c>
      <c r="L190" s="323">
        <f t="shared" si="88"/>
        <v>77.954664032186741</v>
      </c>
      <c r="M190" s="324">
        <f t="shared" si="89"/>
        <v>6.2603752188403892</v>
      </c>
      <c r="N190" s="323">
        <f t="shared" si="90"/>
        <v>16.563395943003233</v>
      </c>
      <c r="O190" s="513"/>
      <c r="P190" s="1">
        <f>TTEST($C$192:$K$192,C190:K190,2,1)</f>
        <v>0.30645410258836742</v>
      </c>
      <c r="Q190" s="504">
        <f t="shared" ref="Q190:Q197" si="93">TTEST($C$188:$K$188,C190:K190,2,1)</f>
        <v>5.4022298501849335E-3</v>
      </c>
    </row>
    <row r="191" spans="2:23" s="175" customFormat="1" x14ac:dyDescent="0.3">
      <c r="B191" s="175" t="s">
        <v>61</v>
      </c>
      <c r="C191" s="513">
        <f>AVERAGE(C209:C211)</f>
        <v>60.797612999586541</v>
      </c>
      <c r="D191" s="513">
        <f t="shared" ref="D191:I191" si="94">AVERAGE(D209:D211)</f>
        <v>81.916507361606264</v>
      </c>
      <c r="E191" s="513">
        <f t="shared" si="94"/>
        <v>50.769690244602351</v>
      </c>
      <c r="F191" s="513">
        <f t="shared" si="94"/>
        <v>65.316370249705344</v>
      </c>
      <c r="G191" s="513">
        <f t="shared" si="94"/>
        <v>62.74062115826456</v>
      </c>
      <c r="H191" s="513">
        <f t="shared" si="94"/>
        <v>122.20876625897161</v>
      </c>
      <c r="I191" s="513">
        <f t="shared" si="94"/>
        <v>68.545962362492403</v>
      </c>
      <c r="J191" s="513"/>
      <c r="K191" s="513">
        <f t="shared" ref="K191" si="95">AVERAGE(K209:K211)</f>
        <v>82.120027083491834</v>
      </c>
      <c r="L191" s="323">
        <f t="shared" si="88"/>
        <v>74.301944714840118</v>
      </c>
      <c r="M191" s="324">
        <f t="shared" si="89"/>
        <v>8.9015560448820601</v>
      </c>
      <c r="N191" s="323">
        <f t="shared" si="90"/>
        <v>23.551303576261642</v>
      </c>
      <c r="O191" s="513"/>
      <c r="P191" s="1">
        <f>TTEST($C$192:$K$192,C191:K191,2,1)</f>
        <v>8.0485209648785777E-2</v>
      </c>
      <c r="Q191" s="504">
        <f t="shared" si="93"/>
        <v>2.0254537864128138E-4</v>
      </c>
    </row>
    <row r="192" spans="2:23" s="175" customFormat="1" x14ac:dyDescent="0.3">
      <c r="B192" s="404" t="s">
        <v>62</v>
      </c>
      <c r="C192" s="514">
        <f>AVERAGE(C212:C214)</f>
        <v>81.947724590472703</v>
      </c>
      <c r="D192" s="514">
        <f t="shared" ref="D192:I192" si="96">AVERAGE(D212:D214)</f>
        <v>83.972891795135197</v>
      </c>
      <c r="E192" s="514">
        <f t="shared" si="96"/>
        <v>76.316766006860988</v>
      </c>
      <c r="F192" s="514">
        <f t="shared" si="96"/>
        <v>84.762264770079284</v>
      </c>
      <c r="G192" s="514">
        <f t="shared" si="96"/>
        <v>56.116790474223045</v>
      </c>
      <c r="H192" s="514">
        <f t="shared" si="96"/>
        <v>119.9008569712488</v>
      </c>
      <c r="I192" s="514">
        <f t="shared" si="96"/>
        <v>102.96836087514701</v>
      </c>
      <c r="J192" s="514"/>
      <c r="K192" s="514">
        <f t="shared" ref="K192" si="97">AVERAGE(K212:K214)</f>
        <v>78.692083920798396</v>
      </c>
      <c r="L192" s="405">
        <f t="shared" si="88"/>
        <v>85.584717425495668</v>
      </c>
      <c r="M192" s="515">
        <f t="shared" si="89"/>
        <v>7.6278895360611116</v>
      </c>
      <c r="N192" s="405">
        <f t="shared" si="90"/>
        <v>20.181498740689559</v>
      </c>
      <c r="O192" s="513"/>
      <c r="P192" s="513"/>
      <c r="Q192" s="504">
        <f t="shared" si="93"/>
        <v>4.024708553630455E-3</v>
      </c>
    </row>
    <row r="193" spans="1:31" s="175" customFormat="1" x14ac:dyDescent="0.3">
      <c r="B193" s="175" t="s">
        <v>63</v>
      </c>
      <c r="C193" s="513"/>
      <c r="D193" s="513"/>
      <c r="E193" s="513"/>
      <c r="F193" s="513"/>
      <c r="G193" s="513">
        <f t="shared" ref="G193:I193" si="98">AVERAGE(G215:G217)</f>
        <v>68.599796255350896</v>
      </c>
      <c r="H193" s="513">
        <f t="shared" si="98"/>
        <v>67.287052864335351</v>
      </c>
      <c r="I193" s="513">
        <f t="shared" si="98"/>
        <v>94.995912459176481</v>
      </c>
      <c r="J193" s="513"/>
      <c r="K193" s="513">
        <f t="shared" ref="K193" si="99">AVERAGE(K215:K217)</f>
        <v>98.918195609390978</v>
      </c>
      <c r="L193" s="323">
        <f t="shared" si="88"/>
        <v>82.450239297063433</v>
      </c>
      <c r="M193" s="324">
        <f t="shared" si="89"/>
        <v>5.9085473718429942</v>
      </c>
      <c r="N193" s="323">
        <f t="shared" si="90"/>
        <v>15.632546955540843</v>
      </c>
      <c r="O193" s="513"/>
      <c r="P193" s="513"/>
      <c r="Q193" s="516">
        <f t="shared" si="93"/>
        <v>0.18919894292510886</v>
      </c>
    </row>
    <row r="194" spans="1:31" s="175" customFormat="1" x14ac:dyDescent="0.3">
      <c r="B194" s="175" t="s">
        <v>64</v>
      </c>
      <c r="C194" s="513">
        <f>AVERAGE(C218:C220)</f>
        <v>56.268075170664133</v>
      </c>
      <c r="D194" s="513">
        <f t="shared" ref="D194:I194" si="100">AVERAGE(D218:D220)</f>
        <v>98.357051417993532</v>
      </c>
      <c r="E194" s="513">
        <f t="shared" si="100"/>
        <v>54.612617463969094</v>
      </c>
      <c r="F194" s="513">
        <f t="shared" si="100"/>
        <v>70.886696137189233</v>
      </c>
      <c r="G194" s="513">
        <f t="shared" si="100"/>
        <v>50.323455450947641</v>
      </c>
      <c r="H194" s="513">
        <f t="shared" si="100"/>
        <v>63.074646989887476</v>
      </c>
      <c r="I194" s="513">
        <f t="shared" si="100"/>
        <v>67.600296522334617</v>
      </c>
      <c r="J194" s="513"/>
      <c r="K194" s="513">
        <f t="shared" ref="K194" si="101">AVERAGE(K218:K220)</f>
        <v>87.390908429760543</v>
      </c>
      <c r="L194" s="323">
        <f t="shared" si="88"/>
        <v>68.564218447843288</v>
      </c>
      <c r="M194" s="324">
        <f t="shared" si="89"/>
        <v>6.0788552137765377</v>
      </c>
      <c r="N194" s="323">
        <f t="shared" si="90"/>
        <v>16.083139151621097</v>
      </c>
      <c r="O194" s="513"/>
      <c r="P194" s="513"/>
      <c r="Q194" s="504">
        <f t="shared" si="93"/>
        <v>2.7644290757914544E-3</v>
      </c>
    </row>
    <row r="195" spans="1:31" s="175" customFormat="1" x14ac:dyDescent="0.3">
      <c r="B195" s="175" t="s">
        <v>65</v>
      </c>
      <c r="C195" s="513"/>
      <c r="D195" s="513"/>
      <c r="E195" s="513"/>
      <c r="F195" s="513"/>
      <c r="G195" s="513">
        <f t="shared" ref="G195:I195" si="102">AVERAGE(G221:G223)</f>
        <v>63.955658648112525</v>
      </c>
      <c r="H195" s="513">
        <f t="shared" si="102"/>
        <v>114.48988154407012</v>
      </c>
      <c r="I195" s="513">
        <f t="shared" si="102"/>
        <v>74.577162921910869</v>
      </c>
      <c r="J195" s="513"/>
      <c r="K195" s="513">
        <f t="shared" ref="K195" si="103">AVERAGE(K221:K223)</f>
        <v>65.268937616581823</v>
      </c>
      <c r="L195" s="323">
        <f t="shared" si="88"/>
        <v>79.572910182668835</v>
      </c>
      <c r="M195" s="324">
        <f t="shared" si="89"/>
        <v>10.070642321866027</v>
      </c>
      <c r="N195" s="323">
        <f t="shared" si="90"/>
        <v>26.644415126339592</v>
      </c>
      <c r="O195" s="513"/>
      <c r="P195" s="513"/>
      <c r="Q195" s="504">
        <f t="shared" si="93"/>
        <v>2.8678570618560278E-3</v>
      </c>
    </row>
    <row r="196" spans="1:31" s="175" customFormat="1" x14ac:dyDescent="0.3">
      <c r="B196" s="175" t="s">
        <v>31</v>
      </c>
      <c r="C196" s="513">
        <f>AVERAGE(C224:C226)</f>
        <v>79.789858175682667</v>
      </c>
      <c r="D196" s="513">
        <f t="shared" ref="D196:F196" si="104">AVERAGE(D224:D226)</f>
        <v>99.046205719173898</v>
      </c>
      <c r="E196" s="513">
        <f t="shared" si="104"/>
        <v>99.258973029098627</v>
      </c>
      <c r="F196" s="513">
        <f t="shared" si="104"/>
        <v>77.944041967877425</v>
      </c>
      <c r="G196" s="513"/>
      <c r="H196" s="513"/>
      <c r="I196" s="513"/>
      <c r="J196" s="513"/>
      <c r="K196" s="513"/>
      <c r="L196" s="323">
        <f t="shared" si="88"/>
        <v>89.009769722958154</v>
      </c>
      <c r="M196" s="324">
        <f t="shared" si="89"/>
        <v>4.4359640365554771</v>
      </c>
      <c r="N196" s="323">
        <f t="shared" si="90"/>
        <v>11.736457665552027</v>
      </c>
      <c r="O196" s="513"/>
      <c r="P196" s="513"/>
      <c r="Q196" s="516">
        <f t="shared" si="93"/>
        <v>0.15780970477410491</v>
      </c>
    </row>
    <row r="197" spans="1:31" s="175" customFormat="1" ht="15" thickBot="1" x14ac:dyDescent="0.35">
      <c r="B197" s="175" t="s">
        <v>59</v>
      </c>
      <c r="C197" s="513">
        <f>AVERAGE(C227:C229)</f>
        <v>116.64241651880748</v>
      </c>
      <c r="D197" s="513">
        <f>AVERAGE(D227:D229)</f>
        <v>109.11325266026064</v>
      </c>
      <c r="E197" s="513">
        <f t="shared" ref="E197:F197" si="105">AVERAGE(E227:E229)</f>
        <v>103.65778596186665</v>
      </c>
      <c r="F197" s="513">
        <f t="shared" si="105"/>
        <v>128.79499422413329</v>
      </c>
      <c r="G197" s="513"/>
      <c r="H197" s="513"/>
      <c r="I197" s="513"/>
      <c r="J197" s="513"/>
      <c r="K197" s="513"/>
      <c r="L197" s="323">
        <f t="shared" si="88"/>
        <v>114.55211234126702</v>
      </c>
      <c r="M197" s="324">
        <f t="shared" si="89"/>
        <v>4.1144148329784738</v>
      </c>
      <c r="N197" s="323">
        <f t="shared" si="90"/>
        <v>10.885718438616395</v>
      </c>
      <c r="O197" s="513"/>
      <c r="P197" s="513"/>
      <c r="Q197" s="516">
        <f t="shared" si="93"/>
        <v>7.54576934628131E-2</v>
      </c>
    </row>
    <row r="198" spans="1:31" s="175" customFormat="1" ht="15" customHeight="1" thickBot="1" x14ac:dyDescent="0.35">
      <c r="G198" s="520" t="s">
        <v>78</v>
      </c>
      <c r="H198" s="547" t="s">
        <v>75</v>
      </c>
      <c r="I198" s="544" t="s">
        <v>76</v>
      </c>
      <c r="J198" s="543"/>
      <c r="K198" s="549" t="s">
        <v>77</v>
      </c>
    </row>
    <row r="199" spans="1:31" ht="15" thickBot="1" x14ac:dyDescent="0.35">
      <c r="A199" s="2"/>
      <c r="B199" s="3" t="s">
        <v>11</v>
      </c>
      <c r="C199" s="219"/>
      <c r="D199" s="219"/>
      <c r="E199" s="219"/>
      <c r="F199" s="219"/>
      <c r="G199" s="545" t="s">
        <v>71</v>
      </c>
      <c r="H199" s="548" t="s">
        <v>72</v>
      </c>
      <c r="I199" s="546" t="s">
        <v>73</v>
      </c>
      <c r="J199" s="45"/>
      <c r="K199" s="550" t="s">
        <v>74</v>
      </c>
      <c r="L199" s="46" t="s">
        <v>13</v>
      </c>
      <c r="M199" s="299" t="s">
        <v>15</v>
      </c>
      <c r="N199" s="46" t="s">
        <v>14</v>
      </c>
      <c r="O199" s="46" t="s">
        <v>16</v>
      </c>
      <c r="P199" s="45" t="s">
        <v>16</v>
      </c>
      <c r="Q199" s="46" t="s">
        <v>13</v>
      </c>
      <c r="R199" s="48" t="s">
        <v>14</v>
      </c>
      <c r="S199" s="45" t="s">
        <v>15</v>
      </c>
      <c r="T199" t="s">
        <v>26</v>
      </c>
      <c r="U199" t="s">
        <v>27</v>
      </c>
      <c r="V199" t="s">
        <v>28</v>
      </c>
      <c r="W199" t="s">
        <v>29</v>
      </c>
      <c r="X199" s="177" t="s">
        <v>0</v>
      </c>
      <c r="Y199" s="177" t="s">
        <v>1</v>
      </c>
      <c r="Z199" s="177" t="s">
        <v>2</v>
      </c>
      <c r="AA199" s="45" t="s">
        <v>25</v>
      </c>
      <c r="AB199" s="175"/>
      <c r="AC199" s="45" t="s">
        <v>12</v>
      </c>
      <c r="AD199" s="175"/>
      <c r="AE199" s="175"/>
    </row>
    <row r="200" spans="1:31" ht="15.6" x14ac:dyDescent="0.3">
      <c r="A200" s="2"/>
      <c r="B200" s="4" t="s">
        <v>3</v>
      </c>
      <c r="C200" s="221">
        <v>67.046769495141717</v>
      </c>
      <c r="D200" s="221">
        <v>57.330531655336721</v>
      </c>
      <c r="E200" s="221">
        <v>95.697678668030903</v>
      </c>
      <c r="F200" s="221">
        <v>83.461660532186073</v>
      </c>
      <c r="G200" s="13">
        <v>91.533977418930391</v>
      </c>
      <c r="H200" s="13">
        <v>135.07219621955772</v>
      </c>
      <c r="I200" s="13">
        <v>57.566838832232847</v>
      </c>
      <c r="J200" s="186"/>
      <c r="K200" s="205">
        <v>42.597541165405637</v>
      </c>
      <c r="L200" s="196">
        <f>AVERAGE(C200:K202)</f>
        <v>103.24916127215414</v>
      </c>
      <c r="M200" s="300">
        <f>N200/SQRT((20))</f>
        <v>5.785500072028273</v>
      </c>
      <c r="N200" s="196">
        <f>STDEV(C200:I202)</f>
        <v>25.873542889770299</v>
      </c>
      <c r="O200" s="196" t="s">
        <v>25</v>
      </c>
      <c r="P200" t="s">
        <v>30</v>
      </c>
      <c r="Q200" s="47">
        <f>AVERAGE(G200:I202)</f>
        <v>109.34133865744315</v>
      </c>
      <c r="R200" s="49">
        <f>S200/9</f>
        <v>3.3151000847255636</v>
      </c>
      <c r="S200" s="44">
        <f>STDEV(G200:I202)</f>
        <v>29.835900762530073</v>
      </c>
      <c r="T200" s="216">
        <v>95.194884111794295</v>
      </c>
      <c r="U200" s="216">
        <v>64.634387608348291</v>
      </c>
      <c r="V200" s="216">
        <v>93.849055538671109</v>
      </c>
      <c r="W200" s="216">
        <v>93.410451624115694</v>
      </c>
      <c r="X200" s="186">
        <v>82.030343154024521</v>
      </c>
      <c r="Y200" s="186">
        <v>121.76722193340211</v>
      </c>
      <c r="Z200" s="186">
        <v>86.828651384288307</v>
      </c>
      <c r="AA200" s="196">
        <f>AVERAGE(T200:Z202)</f>
        <v>100</v>
      </c>
      <c r="AB200" s="175"/>
      <c r="AC200" s="47">
        <f>AVERAGE(X200:Z202)</f>
        <v>99.999999999999986</v>
      </c>
      <c r="AD200" s="49">
        <f>AE200/9</f>
        <v>1.7175246326388862</v>
      </c>
      <c r="AE200" s="44">
        <f>STDEV(X200:Z202)</f>
        <v>15.457721693749976</v>
      </c>
    </row>
    <row r="201" spans="1:31" ht="15.6" x14ac:dyDescent="0.3">
      <c r="A201" s="2"/>
      <c r="B201" s="5"/>
      <c r="C201" s="221">
        <v>99.736648803936703</v>
      </c>
      <c r="D201" s="221">
        <v>126.84763727595313</v>
      </c>
      <c r="E201" s="221">
        <v>105.81655568915251</v>
      </c>
      <c r="F201" s="221">
        <v>125.92137528251368</v>
      </c>
      <c r="G201" s="14">
        <v>102.58330090911645</v>
      </c>
      <c r="H201" s="14">
        <v>139.65851303998741</v>
      </c>
      <c r="I201" s="14">
        <v>95.597428245791875</v>
      </c>
      <c r="J201" s="187"/>
      <c r="K201" s="206">
        <v>105.25137771162809</v>
      </c>
      <c r="L201" s="196"/>
      <c r="M201" s="300"/>
      <c r="N201" s="196"/>
      <c r="O201" s="196"/>
      <c r="T201" s="216">
        <v>104.02439104214446</v>
      </c>
      <c r="U201" s="216">
        <v>124.86379870203999</v>
      </c>
      <c r="V201" s="216">
        <v>94.478791360107195</v>
      </c>
      <c r="W201" s="216">
        <v>103.62990884893408</v>
      </c>
      <c r="X201" s="187">
        <v>102.551147273257</v>
      </c>
      <c r="Y201" s="187">
        <v>101.87012016062617</v>
      </c>
      <c r="Z201" s="187">
        <v>111.49087791001425</v>
      </c>
      <c r="AA201" s="196"/>
      <c r="AB201" s="175"/>
      <c r="AC201" s="175"/>
      <c r="AD201" s="175"/>
      <c r="AE201" s="175"/>
    </row>
    <row r="202" spans="1:31" ht="15.6" x14ac:dyDescent="0.3">
      <c r="A202" s="2"/>
      <c r="B202" s="5"/>
      <c r="C202" s="221">
        <v>133.21658170092158</v>
      </c>
      <c r="D202" s="221">
        <v>115.82183106871018</v>
      </c>
      <c r="E202" s="221">
        <v>98.485765642816517</v>
      </c>
      <c r="F202" s="221">
        <v>90.616964185300247</v>
      </c>
      <c r="G202" s="14">
        <v>105.88272167195316</v>
      </c>
      <c r="H202" s="43"/>
      <c r="I202" s="14">
        <v>146.83573292197531</v>
      </c>
      <c r="J202" s="187"/>
      <c r="K202" s="206">
        <v>152.15108112296627</v>
      </c>
      <c r="L202" s="196"/>
      <c r="M202" s="300"/>
      <c r="N202" s="196"/>
      <c r="O202" s="196"/>
      <c r="T202" s="216">
        <v>100.78072484606125</v>
      </c>
      <c r="U202" s="216">
        <v>110.50181368961172</v>
      </c>
      <c r="V202" s="216">
        <v>111.67215310122172</v>
      </c>
      <c r="W202" s="216">
        <v>102.9596395269502</v>
      </c>
      <c r="X202" s="187">
        <v>115.41850957271845</v>
      </c>
      <c r="Y202" s="187">
        <v>76.362657905971702</v>
      </c>
      <c r="Z202" s="187">
        <v>101.68047070569742</v>
      </c>
      <c r="AA202" s="196"/>
      <c r="AB202" s="175"/>
      <c r="AC202" s="175"/>
      <c r="AD202" s="175"/>
      <c r="AE202" s="175"/>
    </row>
    <row r="203" spans="1:31" ht="15.6" x14ac:dyDescent="0.3">
      <c r="A203" s="2"/>
      <c r="B203" s="6" t="s">
        <v>4</v>
      </c>
      <c r="C203" s="222">
        <v>97.742796196780915</v>
      </c>
      <c r="D203" s="222">
        <v>145.82658795849866</v>
      </c>
      <c r="E203" s="222">
        <v>105.0595667841187</v>
      </c>
      <c r="F203" s="222">
        <v>269.48367865234445</v>
      </c>
      <c r="G203" s="15">
        <v>105.21445521884399</v>
      </c>
      <c r="H203" s="15">
        <v>168.37420068536326</v>
      </c>
      <c r="I203" s="15">
        <v>123.6737520745758</v>
      </c>
      <c r="J203" s="188"/>
      <c r="K203" s="207">
        <v>121.96822136734814</v>
      </c>
      <c r="L203" s="196">
        <f>AVERAGE(C203:K205)</f>
        <v>122.38507736584461</v>
      </c>
      <c r="M203" s="300">
        <f>N203/SQRT((20))</f>
        <v>10.170481794860502</v>
      </c>
      <c r="N203" s="196">
        <f>STDEV(C203:I205)</f>
        <v>45.483777314464305</v>
      </c>
      <c r="O203" s="1">
        <f>TTEST($C$200:$K$202,C203:K205,2,2)</f>
        <v>8.1785748231232469E-2</v>
      </c>
      <c r="P203" s="1">
        <f>TTEST($G$200:$I$202,G203:I205,2,2)</f>
        <v>0.5564057158375838</v>
      </c>
      <c r="Q203" s="47">
        <f>AVERAGE(G203:I205)</f>
        <v>119.03431194641868</v>
      </c>
      <c r="R203" s="49">
        <f>S203/9</f>
        <v>3.9789470547553498</v>
      </c>
      <c r="S203" s="44">
        <f>STDEV(G203:I205)</f>
        <v>35.810523492798147</v>
      </c>
      <c r="T203" s="217">
        <v>216.92715806040863</v>
      </c>
      <c r="U203" s="217">
        <v>530.14865541320842</v>
      </c>
      <c r="V203" s="217">
        <v>142.07056160799766</v>
      </c>
      <c r="W203" s="217">
        <v>654.37440331085543</v>
      </c>
      <c r="X203" s="188">
        <v>141.47693214005588</v>
      </c>
      <c r="Y203" s="188">
        <v>500.53996441055921</v>
      </c>
      <c r="Z203" s="188">
        <v>467.86903968386122</v>
      </c>
      <c r="AA203" s="196">
        <f>AVERAGE(T203:Z205)</f>
        <v>322.61192122203596</v>
      </c>
      <c r="AB203" s="1">
        <f>TTEST($G$244:$I$246,X203:Z205,2,2)</f>
        <v>4.5947530578023006E-4</v>
      </c>
      <c r="AC203" s="47">
        <f>AVERAGE(X203:Z205)</f>
        <v>336.88788346244041</v>
      </c>
      <c r="AD203" s="49">
        <f>AE203/9</f>
        <v>17.917075876861652</v>
      </c>
      <c r="AE203" s="44">
        <f>STDEV(X203:Z205)</f>
        <v>161.25368289175486</v>
      </c>
    </row>
    <row r="204" spans="1:31" ht="15.6" x14ac:dyDescent="0.3">
      <c r="A204" s="2"/>
      <c r="B204" s="6"/>
      <c r="C204" s="222">
        <v>74.670877961515785</v>
      </c>
      <c r="D204" s="222">
        <v>113.04705120061273</v>
      </c>
      <c r="E204" s="222">
        <v>133.1466118145529</v>
      </c>
      <c r="F204" s="222"/>
      <c r="G204" s="15">
        <v>102.58330090911645</v>
      </c>
      <c r="H204" s="15">
        <v>165.03447486558463</v>
      </c>
      <c r="I204" s="15">
        <v>112.61898256299702</v>
      </c>
      <c r="J204" s="188"/>
      <c r="K204" s="207">
        <v>119.54098787359578</v>
      </c>
      <c r="L204" s="197"/>
      <c r="M204" s="301"/>
      <c r="N204" s="197"/>
      <c r="O204" s="197"/>
      <c r="T204" s="217">
        <v>235.5504609017942</v>
      </c>
      <c r="U204" s="217">
        <v>343.33217955668493</v>
      </c>
      <c r="V204" s="217">
        <v>161.31996661686921</v>
      </c>
      <c r="W204" s="217"/>
      <c r="X204" s="188">
        <v>119.27108417358249</v>
      </c>
      <c r="Y204" s="188">
        <v>380.39364383454415</v>
      </c>
      <c r="Z204" s="188">
        <v>376.5601692979904</v>
      </c>
      <c r="AA204" s="197"/>
      <c r="AB204" s="175"/>
      <c r="AC204" s="175"/>
      <c r="AD204" s="175"/>
      <c r="AE204" s="175"/>
    </row>
    <row r="205" spans="1:31" ht="15.6" x14ac:dyDescent="0.3">
      <c r="A205" s="2"/>
      <c r="B205" s="6"/>
      <c r="C205" s="222">
        <v>106.68126258580078</v>
      </c>
      <c r="D205" s="222">
        <v>71.746291868188621</v>
      </c>
      <c r="E205" s="222">
        <v>141.01790031395836</v>
      </c>
      <c r="F205" s="222">
        <v>137.65716453315233</v>
      </c>
      <c r="G205" s="15">
        <v>117.17097964728868</v>
      </c>
      <c r="H205" s="15">
        <v>128.90326805279528</v>
      </c>
      <c r="I205" s="15">
        <v>47.73539350120317</v>
      </c>
      <c r="J205" s="188"/>
      <c r="K205" s="207">
        <v>105.9589727861898</v>
      </c>
      <c r="L205" s="197"/>
      <c r="M205" s="301"/>
      <c r="N205" s="197"/>
      <c r="O205" s="197"/>
      <c r="T205" s="217">
        <v>348.88274783752433</v>
      </c>
      <c r="U205" s="217">
        <v>331.87431279666822</v>
      </c>
      <c r="V205" s="217">
        <v>191.95662552938296</v>
      </c>
      <c r="W205" s="217">
        <v>263.81040164736129</v>
      </c>
      <c r="X205" s="188">
        <v>151.07932787863223</v>
      </c>
      <c r="Y205" s="188">
        <v>357.61194148478347</v>
      </c>
      <c r="Z205" s="188">
        <v>537.18884825795431</v>
      </c>
      <c r="AA205" s="197"/>
      <c r="AB205" s="175"/>
      <c r="AC205" s="175"/>
      <c r="AD205" s="175"/>
      <c r="AE205" s="175"/>
    </row>
    <row r="206" spans="1:31" ht="15.6" x14ac:dyDescent="0.3">
      <c r="A206" s="2"/>
      <c r="B206" s="7" t="s">
        <v>5</v>
      </c>
      <c r="C206" s="221">
        <v>63.96088943882387</v>
      </c>
      <c r="D206" s="221">
        <v>101.3605343899051</v>
      </c>
      <c r="E206" s="221">
        <v>50.512401624659525</v>
      </c>
      <c r="F206" s="221">
        <v>95.070904589717259</v>
      </c>
      <c r="G206" s="16">
        <v>58.763054572392164</v>
      </c>
      <c r="H206" s="215"/>
      <c r="I206" s="16">
        <v>110.01328049160014</v>
      </c>
      <c r="J206" s="189"/>
      <c r="K206" s="208">
        <v>49.363214463585429</v>
      </c>
      <c r="L206" s="196">
        <f>AVERAGE(C206:K208)</f>
        <v>77.667498114705637</v>
      </c>
      <c r="M206" s="300">
        <f>N206/SQRT((20))</f>
        <v>5.0073231236284945</v>
      </c>
      <c r="N206" s="196">
        <f>STDEV(C206:I208)</f>
        <v>22.393429779479796</v>
      </c>
      <c r="O206" s="1">
        <f>TTEST($C$200:$K$202,C206:K208,2,2)</f>
        <v>1.6076016487302012E-3</v>
      </c>
      <c r="P206" s="1">
        <f>TTEST($G$200:$I$202,G206:I208,2,2)</f>
        <v>6.2781313016454079E-2</v>
      </c>
      <c r="Q206" s="47">
        <f>AVERAGE(G206:I208)</f>
        <v>82.075464640720909</v>
      </c>
      <c r="R206" s="49">
        <f>S206/9</f>
        <v>2.6417848402883766</v>
      </c>
      <c r="S206" s="44">
        <f>STDEV(G206:I208)</f>
        <v>23.77606356259539</v>
      </c>
      <c r="T206" s="216">
        <v>182.81941811354832</v>
      </c>
      <c r="U206" s="216">
        <v>829.80713847681102</v>
      </c>
      <c r="V206" s="216">
        <v>143.02386818420746</v>
      </c>
      <c r="W206" s="216">
        <v>181.06810416625871</v>
      </c>
      <c r="X206" s="189">
        <v>101.87991695726569</v>
      </c>
      <c r="Y206" s="189">
        <v>103.27782750430829</v>
      </c>
      <c r="Z206" s="189">
        <v>212.44760804906568</v>
      </c>
      <c r="AA206" s="196">
        <f>AVERAGE(T206:Z208)</f>
        <v>242.09465603162582</v>
      </c>
      <c r="AB206" s="1">
        <f>TTEST($G$244:$I$246,X206:Z208,2,2)</f>
        <v>3.0145751240056463E-2</v>
      </c>
      <c r="AC206" s="47">
        <f>AVERAGE(X206:Z208)</f>
        <v>191.49066227916262</v>
      </c>
      <c r="AD206" s="49">
        <f>AE206/9</f>
        <v>12.703057707244295</v>
      </c>
      <c r="AE206" s="44">
        <f>STDEV(X206:Z208)</f>
        <v>114.32751936519865</v>
      </c>
    </row>
    <row r="207" spans="1:31" ht="15.6" x14ac:dyDescent="0.3">
      <c r="A207" s="2"/>
      <c r="B207" s="7"/>
      <c r="C207" s="221">
        <v>58.997613439883125</v>
      </c>
      <c r="D207" s="221">
        <v>113.73445095503531</v>
      </c>
      <c r="E207" s="221">
        <v>70.279187797959565</v>
      </c>
      <c r="F207" s="221">
        <v>63.447141855438986</v>
      </c>
      <c r="G207" s="16">
        <v>78.134025787668278</v>
      </c>
      <c r="H207" s="16">
        <v>90.479154358781585</v>
      </c>
      <c r="I207" s="16">
        <v>43.468491560829342</v>
      </c>
      <c r="J207" s="189"/>
      <c r="K207" s="208">
        <v>80.506285105552749</v>
      </c>
      <c r="L207" s="198"/>
      <c r="M207" s="302"/>
      <c r="N207" s="198"/>
      <c r="O207" s="198"/>
      <c r="T207" s="216">
        <v>125.80022247478576</v>
      </c>
      <c r="U207" s="216">
        <v>393.25838926780136</v>
      </c>
      <c r="V207" s="216">
        <v>143.02386818420746</v>
      </c>
      <c r="W207" s="216">
        <v>116.46916610599075</v>
      </c>
      <c r="X207" s="189">
        <v>106.67242534878396</v>
      </c>
      <c r="Y207" s="189">
        <v>140.6414350189273</v>
      </c>
      <c r="Z207" s="189">
        <v>461.75304338261321</v>
      </c>
      <c r="AA207" s="198"/>
      <c r="AB207" s="175"/>
      <c r="AC207" s="175"/>
      <c r="AD207" s="175"/>
      <c r="AE207" s="175"/>
    </row>
    <row r="208" spans="1:31" ht="15.6" x14ac:dyDescent="0.3">
      <c r="A208" s="2"/>
      <c r="B208" s="7"/>
      <c r="C208" s="221">
        <v>50.876944161974237</v>
      </c>
      <c r="D208" s="221">
        <v>102.59695835744741</v>
      </c>
      <c r="E208" s="221">
        <v>65.881669141659003</v>
      </c>
      <c r="F208" s="221">
        <v>95.070904589717259</v>
      </c>
      <c r="G208" s="16">
        <v>82.715589506464596</v>
      </c>
      <c r="H208" s="16">
        <v>78.639805909721375</v>
      </c>
      <c r="I208" s="16">
        <v>114.39031493830977</v>
      </c>
      <c r="J208" s="189"/>
      <c r="K208" s="208">
        <v>68.089639601103912</v>
      </c>
      <c r="L208" s="198"/>
      <c r="M208" s="302"/>
      <c r="N208" s="198"/>
      <c r="O208" s="198"/>
      <c r="T208" s="216">
        <v>199.77626757344649</v>
      </c>
      <c r="U208" s="216">
        <v>681.52236532388611</v>
      </c>
      <c r="V208" s="216">
        <v>159.17662002287236</v>
      </c>
      <c r="W208" s="216">
        <v>204.8263882578635</v>
      </c>
      <c r="X208" s="189">
        <v>144.29173544998082</v>
      </c>
      <c r="Y208" s="189">
        <v>246.87924362513326</v>
      </c>
      <c r="Z208" s="189">
        <v>205.57272517638563</v>
      </c>
      <c r="AA208" s="198"/>
      <c r="AB208" s="175"/>
      <c r="AC208" s="175"/>
      <c r="AD208" s="175"/>
      <c r="AE208" s="175"/>
    </row>
    <row r="209" spans="1:31" ht="15.6" x14ac:dyDescent="0.3">
      <c r="A209" s="2"/>
      <c r="B209" s="8" t="s">
        <v>6</v>
      </c>
      <c r="C209" s="222">
        <v>80.952694374036739</v>
      </c>
      <c r="D209" s="222">
        <v>70.881657708771812</v>
      </c>
      <c r="E209" s="222">
        <v>55.453915975549869</v>
      </c>
      <c r="F209" s="222">
        <v>51.654224330445885</v>
      </c>
      <c r="G209" s="17">
        <v>62.208757979076346</v>
      </c>
      <c r="H209" s="17">
        <v>99.346506434938121</v>
      </c>
      <c r="I209" s="17">
        <v>66.247773644935194</v>
      </c>
      <c r="J209" s="190"/>
      <c r="K209" s="209">
        <v>92.669909352846147</v>
      </c>
      <c r="L209" s="196">
        <f>AVERAGE(C209:K211)</f>
        <v>74.301944714840104</v>
      </c>
      <c r="M209" s="300">
        <f>N209/SQRT((20))</f>
        <v>5.5922713103498802</v>
      </c>
      <c r="N209" s="196">
        <f>STDEV(C209:I211)</f>
        <v>25.009397597128313</v>
      </c>
      <c r="O209" s="1">
        <f>TTEST($C$200:$K$202,C209:K211,2,2)</f>
        <v>5.2130415335568231E-4</v>
      </c>
      <c r="P209" s="1">
        <f>TTEST($G$200:$I$202,G209:I211,2,2)</f>
        <v>0.1109668900301389</v>
      </c>
      <c r="Q209" s="47">
        <f>AVERAGE(G209:I211)</f>
        <v>84.4984499265762</v>
      </c>
      <c r="R209" s="49">
        <f>S209/9</f>
        <v>3.3874570927739325</v>
      </c>
      <c r="S209" s="44">
        <f>STDEV(G209:I211)</f>
        <v>30.487113834965392</v>
      </c>
      <c r="T209" s="217">
        <v>376.4419245246379</v>
      </c>
      <c r="U209" s="217">
        <v>852.64816878147371</v>
      </c>
      <c r="V209" s="217">
        <v>244.20936496689768</v>
      </c>
      <c r="W209" s="217">
        <v>308.2665355393911</v>
      </c>
      <c r="X209" s="190">
        <v>215.38222527452194</v>
      </c>
      <c r="Y209" s="190">
        <v>271.77312337155024</v>
      </c>
      <c r="Z209" s="190">
        <v>1057.8542895776152</v>
      </c>
      <c r="AA209" s="196">
        <f>AVERAGE(T209:Z211)</f>
        <v>535.27989265760311</v>
      </c>
      <c r="AB209" s="1">
        <f>TTEST($G$244:$I$246,X209:Z211,2,2)</f>
        <v>1.1616946161490222E-2</v>
      </c>
      <c r="AC209" s="47">
        <f>AVERAGE(X209:Z211)</f>
        <v>451.65170866748173</v>
      </c>
      <c r="AD209" s="49">
        <f>AE209/9</f>
        <v>41.114634735721069</v>
      </c>
      <c r="AE209" s="44">
        <f>STDEV(X209:Z211)</f>
        <v>370.03171262148965</v>
      </c>
    </row>
    <row r="210" spans="1:31" ht="15.6" x14ac:dyDescent="0.3">
      <c r="A210" s="2"/>
      <c r="B210" s="8"/>
      <c r="C210" s="222">
        <v>49.525363080265272</v>
      </c>
      <c r="D210" s="222">
        <v>101.3605343899051</v>
      </c>
      <c r="E210" s="222">
        <v>46.342753133597675</v>
      </c>
      <c r="F210" s="222">
        <v>76.346241136211319</v>
      </c>
      <c r="G210" s="17">
        <v>63.804347516640988</v>
      </c>
      <c r="H210" s="17">
        <v>123.84035412199806</v>
      </c>
      <c r="I210" s="17">
        <v>69.423140568700916</v>
      </c>
      <c r="J210" s="190"/>
      <c r="K210" s="209">
        <v>78.904166541592872</v>
      </c>
      <c r="L210" s="199"/>
      <c r="M210" s="303"/>
      <c r="N210" s="199"/>
      <c r="O210" s="199"/>
      <c r="T210" s="217">
        <v>351.10016626655391</v>
      </c>
      <c r="U210" s="217">
        <v>1447.8629579424157</v>
      </c>
      <c r="V210" s="217">
        <v>292.53761744556925</v>
      </c>
      <c r="W210" s="217">
        <v>460.94462319039451</v>
      </c>
      <c r="X210" s="190">
        <v>135.12074981579966</v>
      </c>
      <c r="Y210" s="190">
        <v>574.17134149631102</v>
      </c>
      <c r="Z210" s="190">
        <v>577.50661614959154</v>
      </c>
      <c r="AA210" s="199"/>
      <c r="AB210" s="175"/>
      <c r="AC210" s="175"/>
      <c r="AD210" s="175"/>
      <c r="AE210" s="175"/>
    </row>
    <row r="211" spans="1:31" ht="15.6" x14ac:dyDescent="0.3">
      <c r="A211" s="2"/>
      <c r="B211" s="8"/>
      <c r="C211" s="222">
        <v>51.914781544457618</v>
      </c>
      <c r="D211" s="222">
        <v>73.507329986141883</v>
      </c>
      <c r="E211" s="222">
        <v>50.512401624659525</v>
      </c>
      <c r="F211" s="222">
        <v>67.948645282458827</v>
      </c>
      <c r="G211" s="17">
        <v>62.208757979076346</v>
      </c>
      <c r="H211" s="17">
        <v>143.43943821997868</v>
      </c>
      <c r="I211" s="17">
        <v>69.966972873841129</v>
      </c>
      <c r="J211" s="190"/>
      <c r="K211" s="209">
        <v>74.786005356036483</v>
      </c>
      <c r="L211" s="199"/>
      <c r="M211" s="303"/>
      <c r="N211" s="199"/>
      <c r="O211" s="199"/>
      <c r="T211" s="217">
        <v>237.04756540526336</v>
      </c>
      <c r="U211" s="217">
        <v>1823.7503267365769</v>
      </c>
      <c r="V211" s="217">
        <v>292.53761744556925</v>
      </c>
      <c r="W211" s="217">
        <v>488.66549955758364</v>
      </c>
      <c r="X211" s="190">
        <v>125.70446245905146</v>
      </c>
      <c r="Y211" s="190">
        <v>116.85561135941784</v>
      </c>
      <c r="Z211" s="190">
        <v>990.49695850347689</v>
      </c>
      <c r="AA211" s="199"/>
      <c r="AB211" s="175"/>
      <c r="AC211" s="175"/>
      <c r="AD211" s="175"/>
      <c r="AE211" s="175"/>
    </row>
    <row r="212" spans="1:31" ht="15.6" x14ac:dyDescent="0.3">
      <c r="A212" s="2"/>
      <c r="B212" s="9" t="s">
        <v>7</v>
      </c>
      <c r="C212" s="221">
        <v>91.9972236713824</v>
      </c>
      <c r="D212" s="221">
        <v>90.882139982360243</v>
      </c>
      <c r="E212" s="221">
        <v>55.853479769872493</v>
      </c>
      <c r="F212" s="221">
        <v>127.65951972302337</v>
      </c>
      <c r="G212" s="18">
        <v>65.440862255979482</v>
      </c>
      <c r="H212" s="18">
        <v>175.25777342932554</v>
      </c>
      <c r="I212" s="18">
        <v>86.375672877010487</v>
      </c>
      <c r="J212" s="191"/>
      <c r="K212" s="210">
        <v>64.535909510108311</v>
      </c>
      <c r="L212" s="196">
        <f>AVERAGE(C212:K214)</f>
        <v>85.584717425495683</v>
      </c>
      <c r="M212" s="300">
        <f>N212/SQRT((20))</f>
        <v>7.505258549149028</v>
      </c>
      <c r="N212" s="196">
        <f>STDEV(C212:I214)</f>
        <v>33.564536609217349</v>
      </c>
      <c r="O212" s="1">
        <f>TTEST($C$200:$K$202,C212:K214,2,2)</f>
        <v>5.5172705759720803E-2</v>
      </c>
      <c r="P212" s="1">
        <f>TTEST($G$200:$I$202,G212:I214,2,2)</f>
        <v>0.41241390284955004</v>
      </c>
      <c r="Q212" s="47">
        <f>AVERAGE(G212:I214)</f>
        <v>92.995336106872955</v>
      </c>
      <c r="R212" s="49">
        <f>S212/9</f>
        <v>5.2188049566221899</v>
      </c>
      <c r="S212" s="44">
        <f>STDEV(G212:I214)</f>
        <v>46.969244609599706</v>
      </c>
      <c r="T212" s="216">
        <v>120.34294156926627</v>
      </c>
      <c r="U212" s="216">
        <v>314.33174602400777</v>
      </c>
      <c r="V212" s="216">
        <v>96.393465943724863</v>
      </c>
      <c r="W212" s="216">
        <v>122.67492134351635</v>
      </c>
      <c r="X212" s="191">
        <v>126.53265950296216</v>
      </c>
      <c r="Y212" s="191">
        <v>238.55245469614505</v>
      </c>
      <c r="Z212" s="191">
        <v>345.69242556079871</v>
      </c>
      <c r="AA212" s="196">
        <f>AVERAGE(T212:Z214)</f>
        <v>174.6322444010743</v>
      </c>
      <c r="AB212" s="1">
        <f>TTEST($G$244:$I$246,X212:Z214,2,2)</f>
        <v>3.3153212242867168E-3</v>
      </c>
      <c r="AC212" s="47">
        <f>AVERAGE(X212:Z214)</f>
        <v>193.77324932569647</v>
      </c>
      <c r="AD212" s="49">
        <f>AE212/9</f>
        <v>8.9042801789677313</v>
      </c>
      <c r="AE212" s="44">
        <f>STDEV(X212:Z214)</f>
        <v>80.138521610709589</v>
      </c>
    </row>
    <row r="213" spans="1:31" ht="15.6" x14ac:dyDescent="0.3">
      <c r="A213" s="2"/>
      <c r="B213" s="9"/>
      <c r="C213" s="221">
        <v>68.414454699175863</v>
      </c>
      <c r="D213" s="221">
        <v>79.054066125620935</v>
      </c>
      <c r="E213" s="221">
        <v>73.901430112985253</v>
      </c>
      <c r="F213" s="221">
        <v>66.565650527577461</v>
      </c>
      <c r="G213" s="18">
        <v>57.29353535120439</v>
      </c>
      <c r="H213" s="18">
        <v>50.2716304865138</v>
      </c>
      <c r="I213" s="18">
        <v>76.834986959393163</v>
      </c>
      <c r="J213" s="191"/>
      <c r="K213" s="210">
        <v>66.28896454065881</v>
      </c>
      <c r="L213" s="200"/>
      <c r="M213" s="304"/>
      <c r="N213" s="196"/>
      <c r="O213" s="200"/>
      <c r="P213" s="23"/>
      <c r="Q213" s="23"/>
      <c r="R213" s="23"/>
      <c r="S213" s="23"/>
      <c r="T213" s="216">
        <v>135.73751682353151</v>
      </c>
      <c r="U213" s="216">
        <v>223.86156268741288</v>
      </c>
      <c r="V213" s="216">
        <v>130.24066517519356</v>
      </c>
      <c r="W213" s="216">
        <v>108.44557493466709</v>
      </c>
      <c r="X213" s="191">
        <v>130.75621525658929</v>
      </c>
      <c r="Y213" s="191">
        <v>182.5401993883408</v>
      </c>
      <c r="Z213" s="191">
        <v>150.89462806900551</v>
      </c>
      <c r="AA213" s="200"/>
      <c r="AB213" s="175"/>
      <c r="AC213" s="175"/>
      <c r="AD213" s="175"/>
      <c r="AE213" s="175"/>
    </row>
    <row r="214" spans="1:31" ht="15.6" x14ac:dyDescent="0.3">
      <c r="A214" s="2"/>
      <c r="B214" s="9"/>
      <c r="C214" s="221">
        <v>85.431495400859859</v>
      </c>
      <c r="D214" s="221">
        <v>81.982469277424428</v>
      </c>
      <c r="E214" s="221">
        <v>99.195388137725232</v>
      </c>
      <c r="F214" s="221">
        <v>60.061624059637012</v>
      </c>
      <c r="G214" s="18">
        <v>45.615973815485276</v>
      </c>
      <c r="H214" s="18">
        <v>134.17316699790709</v>
      </c>
      <c r="I214" s="18">
        <v>145.69442278903739</v>
      </c>
      <c r="J214" s="191"/>
      <c r="K214" s="210">
        <v>105.25137771162809</v>
      </c>
      <c r="L214" s="200"/>
      <c r="M214" s="304"/>
      <c r="N214" s="196"/>
      <c r="O214" s="200"/>
      <c r="P214" s="23"/>
      <c r="Q214" s="23"/>
      <c r="R214" s="23"/>
      <c r="S214" s="23"/>
      <c r="T214" s="216">
        <v>163.11525751912737</v>
      </c>
      <c r="U214" s="216">
        <v>249.54583141207598</v>
      </c>
      <c r="V214" s="216">
        <v>150.88424675942454</v>
      </c>
      <c r="W214" s="216">
        <v>107.74415829934446</v>
      </c>
      <c r="X214" s="191">
        <v>100.55060782530347</v>
      </c>
      <c r="Y214" s="191">
        <v>190.21262832061828</v>
      </c>
      <c r="Z214" s="191">
        <v>278.22742531150487</v>
      </c>
      <c r="AA214" s="200"/>
      <c r="AB214" s="175"/>
      <c r="AC214" s="175"/>
      <c r="AD214" s="175"/>
      <c r="AE214" s="175"/>
    </row>
    <row r="215" spans="1:31" x14ac:dyDescent="0.3">
      <c r="A215" s="2"/>
      <c r="B215" s="10" t="s">
        <v>8</v>
      </c>
      <c r="G215" s="19">
        <v>64.617424253595402</v>
      </c>
      <c r="H215" s="19">
        <v>72.583673992706792</v>
      </c>
      <c r="I215" s="19">
        <v>100.17957334965179</v>
      </c>
      <c r="J215" s="192"/>
      <c r="K215" s="211">
        <v>113.3019123225651</v>
      </c>
      <c r="L215" s="196">
        <f>AVERAGE(C215:K217)</f>
        <v>81.309723555053139</v>
      </c>
      <c r="M215" s="300">
        <f>N215/SQRT((8))</f>
        <v>6.0045559564106554</v>
      </c>
      <c r="N215" s="196">
        <f>STDEV(C215:I217)</f>
        <v>16.983448939168202</v>
      </c>
      <c r="O215" s="1">
        <f>TTEST($C$200:$K$202,C215:K217,2,2)</f>
        <v>3.1789178158736844E-2</v>
      </c>
      <c r="P215" s="1">
        <f>TTEST($G$200:$I$202,G215:I217,2,2)</f>
        <v>1.276266323140024E-2</v>
      </c>
      <c r="Q215" s="47">
        <f>AVERAGE(G215:I217)</f>
        <v>74.706546534676448</v>
      </c>
      <c r="R215" s="49">
        <f>S215/9</f>
        <v>1.8870498821298003</v>
      </c>
      <c r="S215" s="44">
        <f>STDEV(G215:I217)</f>
        <v>16.983448939168202</v>
      </c>
      <c r="X215" s="192">
        <v>274.6196932872619</v>
      </c>
      <c r="Y215" s="192">
        <v>427.46010877528215</v>
      </c>
      <c r="Z215" s="192">
        <v>526.69012628225596</v>
      </c>
      <c r="AA215" s="196">
        <f>AVERAGE(T215:Z217)</f>
        <v>476.69521247567491</v>
      </c>
      <c r="AB215" s="1">
        <f>TTEST($G$244:$I$246,X215:Z217,2,2)</f>
        <v>6.9634400397968355E-4</v>
      </c>
      <c r="AC215" s="47">
        <f>AVERAGE(X215:Z217)</f>
        <v>476.69521247567491</v>
      </c>
      <c r="AD215" s="49">
        <f>AE215/9</f>
        <v>29.599868600935242</v>
      </c>
      <c r="AE215" s="44">
        <f>STDEV(X215:Z217)</f>
        <v>266.39881740841719</v>
      </c>
    </row>
    <row r="216" spans="1:31" x14ac:dyDescent="0.3">
      <c r="A216" s="2"/>
      <c r="B216" s="10"/>
      <c r="G216" s="19">
        <v>50.799753022607568</v>
      </c>
      <c r="H216" s="19">
        <v>61.834659817696</v>
      </c>
      <c r="I216" s="22"/>
      <c r="J216" s="195"/>
      <c r="K216" s="211">
        <v>78.904166541592872</v>
      </c>
      <c r="L216" s="218"/>
      <c r="M216" s="305"/>
      <c r="N216" s="197"/>
      <c r="O216" s="218"/>
      <c r="P216" s="23"/>
      <c r="Q216" s="23"/>
      <c r="R216" s="23"/>
      <c r="S216" s="23"/>
      <c r="X216" s="192">
        <v>237.67799495384435</v>
      </c>
      <c r="Y216" s="192">
        <v>470.56272197187883</v>
      </c>
      <c r="Z216" s="195"/>
      <c r="AA216" s="218"/>
      <c r="AB216" s="175"/>
      <c r="AC216" s="175"/>
      <c r="AD216" s="175"/>
      <c r="AE216" s="175"/>
    </row>
    <row r="217" spans="1:31" x14ac:dyDescent="0.3">
      <c r="A217" s="2"/>
      <c r="B217" s="10"/>
      <c r="G217" s="19">
        <v>90.382211489849695</v>
      </c>
      <c r="H217" s="19">
        <v>67.442824782603253</v>
      </c>
      <c r="I217" s="19">
        <v>89.812251568701171</v>
      </c>
      <c r="J217" s="192"/>
      <c r="K217" s="211">
        <v>104.54850796401493</v>
      </c>
      <c r="L217" s="201"/>
      <c r="M217" s="306"/>
      <c r="N217" s="197"/>
      <c r="O217" s="201"/>
      <c r="P217" s="23"/>
      <c r="Q217" s="23"/>
      <c r="R217" s="23"/>
      <c r="S217" s="23"/>
      <c r="X217" s="192">
        <v>192.63130293687905</v>
      </c>
      <c r="Y217" s="192">
        <v>994.1513935628268</v>
      </c>
      <c r="Z217" s="192">
        <v>689.76835803517031</v>
      </c>
      <c r="AA217" s="201"/>
      <c r="AB217" s="175"/>
      <c r="AC217" s="175"/>
      <c r="AD217" s="175"/>
      <c r="AE217" s="175"/>
    </row>
    <row r="218" spans="1:31" ht="15.6" x14ac:dyDescent="0.3">
      <c r="A218" s="2"/>
      <c r="B218" s="11" t="s">
        <v>9</v>
      </c>
      <c r="C218" s="222">
        <v>60.607698722086873</v>
      </c>
      <c r="D218" s="222">
        <v>95.398362704978524</v>
      </c>
      <c r="E218" s="222">
        <v>50.512401624659525</v>
      </c>
      <c r="F218" s="222">
        <v>64.765345218627516</v>
      </c>
      <c r="G218" s="20">
        <v>63.40165381615234</v>
      </c>
      <c r="H218" s="20">
        <v>48.620734887870917</v>
      </c>
      <c r="I218" s="20">
        <v>66.247773644935194</v>
      </c>
      <c r="J218" s="193"/>
      <c r="K218" s="212">
        <v>72.808240522739666</v>
      </c>
      <c r="L218" s="196">
        <f>AVERAGE(C218:K220)</f>
        <v>68.564218447843288</v>
      </c>
      <c r="M218" s="300">
        <f>N218/SQRT((20))</f>
        <v>4.4047720787866913</v>
      </c>
      <c r="N218" s="196">
        <f>STDEV(C218:I220)</f>
        <v>19.698739587120205</v>
      </c>
      <c r="O218" s="1">
        <f>TTEST($C$200:$K$202,C218:K220,2,2)</f>
        <v>2.2237505362471086E-5</v>
      </c>
      <c r="P218" s="1">
        <f>TTEST($G$200:$I$202,G218:I220,2,2)</f>
        <v>6.5265286729047456E-4</v>
      </c>
      <c r="Q218" s="47">
        <f>AVERAGE(G218:I220)</f>
        <v>60.332799654389909</v>
      </c>
      <c r="R218" s="49">
        <f>S218/9</f>
        <v>1.7930912418024205</v>
      </c>
      <c r="S218" s="44">
        <f>STDEV(G218:I220)</f>
        <v>16.137821176221784</v>
      </c>
      <c r="T218" s="217">
        <v>868.76313531366645</v>
      </c>
      <c r="U218" s="217">
        <v>1438.0675383182834</v>
      </c>
      <c r="V218" s="217">
        <v>416.98084868411325</v>
      </c>
      <c r="W218" s="217">
        <v>431.98406381582282</v>
      </c>
      <c r="X218" s="193">
        <v>208.42516526018832</v>
      </c>
      <c r="Y218" s="193">
        <v>771.23624550655597</v>
      </c>
      <c r="Z218" s="193">
        <v>1403.7458444212716</v>
      </c>
      <c r="AA218" s="196">
        <f>AVERAGE(T218:Z220)</f>
        <v>902.31148785727805</v>
      </c>
      <c r="AB218" s="1">
        <f>TTEST($G$244:$I$246,X218:Z220,2,2)</f>
        <v>1.8041656399481283E-3</v>
      </c>
      <c r="AC218" s="47">
        <f>AVERAGE(X218:Z220)</f>
        <v>984.53180975721398</v>
      </c>
      <c r="AD218" s="49">
        <f>AE218/9</f>
        <v>78.923087438597975</v>
      </c>
      <c r="AE218" s="44">
        <f>STDEV(X218:Z220)</f>
        <v>710.30778694738183</v>
      </c>
    </row>
    <row r="219" spans="1:31" ht="15.6" x14ac:dyDescent="0.3">
      <c r="A219" s="2"/>
      <c r="B219" s="11"/>
      <c r="C219" s="222">
        <v>28.326352336938328</v>
      </c>
      <c r="D219" s="222">
        <v>100.13901090530095</v>
      </c>
      <c r="E219" s="222">
        <v>57.069528213842716</v>
      </c>
      <c r="F219" s="222">
        <v>68.886568329859585</v>
      </c>
      <c r="G219" s="20">
        <v>37.724751835855379</v>
      </c>
      <c r="H219" s="20">
        <v>54.831073324146068</v>
      </c>
      <c r="I219" s="20">
        <v>52.831783568432108</v>
      </c>
      <c r="J219" s="193"/>
      <c r="K219" s="212">
        <v>82.693159810915262</v>
      </c>
      <c r="L219" s="202"/>
      <c r="M219" s="307"/>
      <c r="N219" s="196"/>
      <c r="O219" s="202"/>
      <c r="P219" s="23"/>
      <c r="Q219" s="23"/>
      <c r="R219" s="23"/>
      <c r="S219" s="23"/>
      <c r="T219" s="217">
        <v>235.5504609017942</v>
      </c>
      <c r="U219" s="217">
        <v>1681.0757809856009</v>
      </c>
      <c r="V219" s="217">
        <v>454.85565719926109</v>
      </c>
      <c r="W219" s="217">
        <v>779.67763702549837</v>
      </c>
      <c r="X219" s="193">
        <v>289.4324400967493</v>
      </c>
      <c r="Y219" s="193">
        <v>837.43109692357007</v>
      </c>
      <c r="Z219" s="193">
        <v>1989.4078208046026</v>
      </c>
      <c r="AA219" s="202"/>
      <c r="AB219" s="175"/>
      <c r="AC219" s="175"/>
      <c r="AD219" s="175"/>
      <c r="AE219" s="175"/>
    </row>
    <row r="220" spans="1:31" ht="15.6" x14ac:dyDescent="0.3">
      <c r="A220" s="2"/>
      <c r="B220" s="11"/>
      <c r="C220" s="222">
        <v>79.87017445296722</v>
      </c>
      <c r="D220" s="222">
        <v>99.533780643701135</v>
      </c>
      <c r="E220" s="222">
        <v>56.255922553405043</v>
      </c>
      <c r="F220" s="222">
        <v>79.008174863080583</v>
      </c>
      <c r="G220" s="20">
        <v>49.843960700835183</v>
      </c>
      <c r="H220" s="20">
        <v>85.772132757645451</v>
      </c>
      <c r="I220" s="20">
        <v>83.721332353636541</v>
      </c>
      <c r="J220" s="193"/>
      <c r="K220" s="212">
        <v>106.67132495562666</v>
      </c>
      <c r="L220" s="202"/>
      <c r="M220" s="307"/>
      <c r="N220" s="196"/>
      <c r="O220" s="202"/>
      <c r="P220" s="23"/>
      <c r="Q220" s="23"/>
      <c r="R220" s="23"/>
      <c r="S220" s="23"/>
      <c r="T220" s="217">
        <v>516.74350910911096</v>
      </c>
      <c r="U220" s="217">
        <v>1951.8530852066617</v>
      </c>
      <c r="V220" s="217">
        <v>377.18096945905006</v>
      </c>
      <c r="W220" s="217">
        <v>935.02227116904953</v>
      </c>
      <c r="X220" s="193">
        <v>283.78627202036353</v>
      </c>
      <c r="Y220" s="193">
        <v>994.1513935628268</v>
      </c>
      <c r="Z220" s="193">
        <v>2083.1700092187971</v>
      </c>
      <c r="AA220" s="202"/>
      <c r="AB220" s="175"/>
      <c r="AC220" s="175"/>
      <c r="AD220" s="175"/>
      <c r="AE220" s="175"/>
    </row>
    <row r="221" spans="1:31" x14ac:dyDescent="0.3">
      <c r="A221" s="2"/>
      <c r="B221" s="588" t="s">
        <v>10</v>
      </c>
      <c r="G221" s="21">
        <v>70.160964618126386</v>
      </c>
      <c r="H221" s="21">
        <v>102.7197732231145</v>
      </c>
      <c r="I221" s="21">
        <v>81.784244625002813</v>
      </c>
      <c r="J221" s="194"/>
      <c r="K221" s="213">
        <v>57.975197130993223</v>
      </c>
      <c r="L221" s="196">
        <f>AVERAGE(C221:K223)</f>
        <v>79.572910182668821</v>
      </c>
      <c r="M221" s="300">
        <f>N221/SQRT((9))</f>
        <v>8.416919777788932</v>
      </c>
      <c r="N221" s="196">
        <f>STDEV(C221:I223)</f>
        <v>25.250759333366798</v>
      </c>
      <c r="O221" s="1">
        <f>TTEST($C$200:$K$202,C221:K223,2,2)</f>
        <v>2.1763066577311686E-2</v>
      </c>
      <c r="P221" s="1">
        <f>TTEST($G$200:$I$202,G221:I223,2,2)</f>
        <v>8.0851756632137062E-2</v>
      </c>
      <c r="Q221" s="47">
        <f>AVERAGE(G221:I223)</f>
        <v>84.340901038031177</v>
      </c>
      <c r="R221" s="49">
        <f>S221/9</f>
        <v>2.8056399259296443</v>
      </c>
      <c r="S221" s="44">
        <f>STDEV(G221:I223)</f>
        <v>25.250759333366798</v>
      </c>
      <c r="X221" s="194">
        <v>569.24225715815112</v>
      </c>
      <c r="Y221" s="194">
        <v>2707.4012543045437</v>
      </c>
      <c r="Z221" s="194">
        <v>1003.6162564083203</v>
      </c>
      <c r="AA221" s="196">
        <f>AVERAGE(T221:Z223)</f>
        <v>1490.3688079255849</v>
      </c>
      <c r="AB221" s="1">
        <f>TTEST($G$244:$I$246,X221:Z223,2,2)</f>
        <v>6.1624628140861731E-5</v>
      </c>
      <c r="AC221" s="47">
        <f>AVERAGE(X221:Z223)</f>
        <v>1490.3688079255849</v>
      </c>
      <c r="AD221" s="49">
        <f>AE221/9</f>
        <v>86.166004152306343</v>
      </c>
      <c r="AE221" s="44">
        <f>STDEV(X221:Z223)</f>
        <v>775.49403737075704</v>
      </c>
    </row>
    <row r="222" spans="1:31" x14ac:dyDescent="0.3">
      <c r="A222" s="2"/>
      <c r="B222" s="588"/>
      <c r="G222" s="21">
        <v>61.816134655926419</v>
      </c>
      <c r="H222" s="21">
        <v>108.35685109304661</v>
      </c>
      <c r="I222" s="21">
        <v>81.148560209174704</v>
      </c>
      <c r="J222" s="194"/>
      <c r="K222" s="213">
        <v>55.690681651854149</v>
      </c>
      <c r="L222" s="203"/>
      <c r="M222" s="308"/>
      <c r="N222" s="197"/>
      <c r="O222" s="203"/>
      <c r="X222" s="194">
        <v>889.67036016122438</v>
      </c>
      <c r="Y222" s="194">
        <v>1856.2867033043885</v>
      </c>
      <c r="Z222" s="194">
        <v>2571.3273605390896</v>
      </c>
      <c r="AA222" s="203"/>
      <c r="AB222" s="175"/>
      <c r="AC222" s="175"/>
      <c r="AD222" s="175"/>
      <c r="AE222" s="175"/>
    </row>
    <row r="223" spans="1:31" ht="15" thickBot="1" x14ac:dyDescent="0.35">
      <c r="A223" s="2"/>
      <c r="B223" s="12"/>
      <c r="G223" s="21">
        <v>59.889876670284757</v>
      </c>
      <c r="H223" s="21">
        <v>132.39302031604927</v>
      </c>
      <c r="I223" s="21">
        <v>60.79868393155509</v>
      </c>
      <c r="J223" s="194"/>
      <c r="K223" s="213">
        <v>82.140934066898112</v>
      </c>
      <c r="L223" s="203"/>
      <c r="M223" s="308"/>
      <c r="N223" s="197"/>
      <c r="O223" s="203"/>
      <c r="X223" s="194">
        <v>764.95251771806454</v>
      </c>
      <c r="Y223" s="194">
        <v>1363.1349674198877</v>
      </c>
      <c r="Z223" s="194">
        <v>1687.6875943165951</v>
      </c>
      <c r="AA223" s="203"/>
      <c r="AB223" s="175"/>
      <c r="AC223" s="175"/>
      <c r="AD223" s="175"/>
      <c r="AE223" s="175"/>
    </row>
    <row r="224" spans="1:31" s="175" customFormat="1" ht="15.6" x14ac:dyDescent="0.3">
      <c r="A224" s="176"/>
      <c r="B224" s="245" t="s">
        <v>31</v>
      </c>
      <c r="C224" s="244">
        <v>74.670877961515785</v>
      </c>
      <c r="D224" s="244">
        <v>82.982514221376533</v>
      </c>
      <c r="E224" s="244">
        <v>96.38721207471292</v>
      </c>
      <c r="F224" s="244">
        <v>62.155768583263743</v>
      </c>
      <c r="G224" s="248"/>
      <c r="H224" s="248"/>
      <c r="I224" s="248"/>
      <c r="J224" s="239"/>
      <c r="L224" s="249">
        <f>AVERAGE(C224:I226)</f>
        <v>89.009769722958154</v>
      </c>
      <c r="M224" s="312">
        <f>N224/SQRT((12))</f>
        <v>5.8878222925972326</v>
      </c>
      <c r="N224" s="249">
        <f>STDEV(C224:I226)</f>
        <v>20.396014713430148</v>
      </c>
      <c r="O224" s="1">
        <f>TTEST($C$200:$K$202,C224:K226,2,2)</f>
        <v>0.14248961006092029</v>
      </c>
      <c r="X224" s="203"/>
      <c r="Y224" s="203"/>
      <c r="Z224" s="203"/>
      <c r="AA224" s="203"/>
    </row>
    <row r="225" spans="1:27" s="175" customFormat="1" ht="15.6" x14ac:dyDescent="0.3">
      <c r="A225" s="176"/>
      <c r="B225" s="276"/>
      <c r="C225" s="251">
        <v>84.289083818721679</v>
      </c>
      <c r="D225" s="251">
        <v>115.82183106871018</v>
      </c>
      <c r="E225" s="251">
        <v>97.081713797507987</v>
      </c>
      <c r="F225" s="251">
        <v>51.654224330445885</v>
      </c>
      <c r="G225" s="239"/>
      <c r="H225" s="239"/>
      <c r="I225" s="239"/>
      <c r="J225" s="239"/>
      <c r="L225" s="202"/>
      <c r="M225" s="307"/>
      <c r="N225" s="198"/>
      <c r="O225" s="252"/>
      <c r="X225" s="203"/>
      <c r="Y225" s="203"/>
      <c r="Z225" s="203"/>
      <c r="AA225" s="203"/>
    </row>
    <row r="226" spans="1:27" s="175" customFormat="1" ht="15.6" x14ac:dyDescent="0.3">
      <c r="A226" s="176"/>
      <c r="B226" s="276"/>
      <c r="C226" s="251">
        <v>80.409612746810552</v>
      </c>
      <c r="D226" s="251">
        <v>98.334271867434978</v>
      </c>
      <c r="E226" s="251">
        <v>104.30799321507499</v>
      </c>
      <c r="F226" s="251">
        <v>120.02213298992265</v>
      </c>
      <c r="G226" s="239"/>
      <c r="H226" s="239"/>
      <c r="I226" s="239"/>
      <c r="J226" s="239"/>
      <c r="L226" s="202"/>
      <c r="M226" s="307"/>
      <c r="N226" s="198"/>
      <c r="O226" s="252"/>
      <c r="X226" s="203"/>
      <c r="Y226" s="203"/>
      <c r="Z226" s="203"/>
      <c r="AA226" s="203"/>
    </row>
    <row r="227" spans="1:27" s="175" customFormat="1" ht="15.6" x14ac:dyDescent="0.3">
      <c r="A227" s="176"/>
      <c r="B227" s="278" t="s">
        <v>32</v>
      </c>
      <c r="C227" s="253">
        <v>138.70697828970438</v>
      </c>
      <c r="D227" s="253">
        <v>126.84763727595313</v>
      </c>
      <c r="E227" s="253">
        <v>60.443333337188861</v>
      </c>
      <c r="F227" s="253">
        <v>111.30526991158766</v>
      </c>
      <c r="G227" s="239"/>
      <c r="H227" s="239"/>
      <c r="I227" s="239"/>
      <c r="J227" s="239"/>
      <c r="L227" s="196">
        <f>AVERAGE(C227:I229)</f>
        <v>114.55211234126703</v>
      </c>
      <c r="M227" s="300">
        <f>N227/SQRT((12))</f>
        <v>8.1853641509619806</v>
      </c>
      <c r="N227" s="196">
        <f>STDEV(C227:I229)</f>
        <v>28.35493317583807</v>
      </c>
      <c r="O227" s="1">
        <f>TTEST($C$200:$K$202,C227:K229,2,2)</f>
        <v>0.28071628783175862</v>
      </c>
      <c r="X227" s="203"/>
      <c r="Y227" s="203"/>
      <c r="Z227" s="203"/>
      <c r="AA227" s="203"/>
    </row>
    <row r="228" spans="1:27" s="175" customFormat="1" ht="15.6" x14ac:dyDescent="0.3">
      <c r="A228" s="176"/>
      <c r="B228" s="278"/>
      <c r="C228" s="253">
        <v>105.2546937378216</v>
      </c>
      <c r="D228" s="253">
        <v>138.08342189209446</v>
      </c>
      <c r="E228" s="253">
        <v>125.71468018050197</v>
      </c>
      <c r="F228" s="253">
        <v>152.56395161463851</v>
      </c>
      <c r="G228" s="239"/>
      <c r="H228" s="239"/>
      <c r="I228" s="239"/>
      <c r="J228" s="239"/>
      <c r="L228" s="203"/>
      <c r="M228" s="308"/>
      <c r="N228" s="199"/>
      <c r="O228" s="252"/>
      <c r="X228" s="203"/>
      <c r="Y228" s="203"/>
      <c r="Z228" s="203"/>
      <c r="AA228" s="203"/>
    </row>
    <row r="229" spans="1:27" s="175" customFormat="1" ht="16.2" thickBot="1" x14ac:dyDescent="0.35">
      <c r="A229" s="176"/>
      <c r="B229" s="255"/>
      <c r="C229" s="256">
        <v>105.96557752889643</v>
      </c>
      <c r="D229" s="256">
        <v>62.408698812734364</v>
      </c>
      <c r="E229" s="256">
        <v>124.81534436790911</v>
      </c>
      <c r="F229" s="256">
        <v>122.51576114617369</v>
      </c>
      <c r="G229" s="257"/>
      <c r="H229" s="257"/>
      <c r="I229" s="257"/>
      <c r="J229" s="239"/>
      <c r="L229" s="258"/>
      <c r="M229" s="310"/>
      <c r="N229" s="259"/>
      <c r="O229" s="260"/>
      <c r="X229" s="203"/>
      <c r="Y229" s="203"/>
      <c r="Z229" s="203"/>
      <c r="AA229" s="203"/>
    </row>
    <row r="230" spans="1:27" ht="15" thickBot="1" x14ac:dyDescent="0.35"/>
    <row r="231" spans="1:27" s="175" customFormat="1" ht="15" thickBot="1" x14ac:dyDescent="0.35">
      <c r="B231" s="520" t="s">
        <v>12</v>
      </c>
      <c r="C231" s="505" t="s">
        <v>39</v>
      </c>
      <c r="D231" s="506" t="s">
        <v>40</v>
      </c>
      <c r="E231" s="506" t="s">
        <v>41</v>
      </c>
      <c r="F231" s="506" t="s">
        <v>42</v>
      </c>
      <c r="G231" s="506" t="s">
        <v>45</v>
      </c>
      <c r="H231" s="506" t="s">
        <v>46</v>
      </c>
      <c r="I231" s="506" t="s">
        <v>47</v>
      </c>
      <c r="J231" s="506" t="s">
        <v>48</v>
      </c>
      <c r="L231" s="507" t="s">
        <v>13</v>
      </c>
      <c r="M231" s="508" t="s">
        <v>15</v>
      </c>
      <c r="N231" s="507" t="s">
        <v>14</v>
      </c>
      <c r="O231" s="509" t="s">
        <v>16</v>
      </c>
      <c r="P231" s="521" t="s">
        <v>66</v>
      </c>
      <c r="Q231" s="522" t="s">
        <v>67</v>
      </c>
    </row>
    <row r="232" spans="1:27" s="175" customFormat="1" x14ac:dyDescent="0.3">
      <c r="B232" s="475" t="s">
        <v>3</v>
      </c>
      <c r="C232" s="523">
        <f>AVERAGE(C244:C246)</f>
        <v>100</v>
      </c>
      <c r="D232" s="523">
        <f t="shared" ref="D232:I232" si="106">AVERAGE(D244:D246)</f>
        <v>100</v>
      </c>
      <c r="E232" s="523">
        <f t="shared" si="106"/>
        <v>100.00000000000001</v>
      </c>
      <c r="F232" s="523">
        <f t="shared" si="106"/>
        <v>99.999999999999986</v>
      </c>
      <c r="G232" s="523">
        <f t="shared" si="106"/>
        <v>100</v>
      </c>
      <c r="H232" s="523">
        <f t="shared" si="106"/>
        <v>100</v>
      </c>
      <c r="I232" s="523">
        <f t="shared" si="106"/>
        <v>100</v>
      </c>
      <c r="J232" s="523">
        <f t="shared" ref="J232" si="107">AVERAGE(J244:J246)</f>
        <v>100</v>
      </c>
      <c r="K232" s="523"/>
      <c r="L232" s="323">
        <f>AVERAGE(C232:K232)</f>
        <v>100</v>
      </c>
      <c r="M232" s="324">
        <f>N232/SQRT((7))</f>
        <v>3.1010627344015853E-15</v>
      </c>
      <c r="N232" s="323">
        <f>STDEV(C232:I232)</f>
        <v>8.2046407952365389E-15</v>
      </c>
      <c r="O232" s="512" t="s">
        <v>25</v>
      </c>
      <c r="P232" s="524"/>
      <c r="Q232" s="525"/>
    </row>
    <row r="233" spans="1:27" s="175" customFormat="1" x14ac:dyDescent="0.3">
      <c r="B233" s="345" t="s">
        <v>59</v>
      </c>
      <c r="C233" s="524">
        <f>AVERAGE(C247:C249)</f>
        <v>267.12012226657572</v>
      </c>
      <c r="D233" s="524">
        <f t="shared" ref="D233:I233" si="108">AVERAGE(D247:D249)</f>
        <v>401.78504925552051</v>
      </c>
      <c r="E233" s="524">
        <f t="shared" si="108"/>
        <v>165.11571791808328</v>
      </c>
      <c r="F233" s="524">
        <f t="shared" si="108"/>
        <v>459.09240247910839</v>
      </c>
      <c r="G233" s="524">
        <f t="shared" si="108"/>
        <v>137.27578139742351</v>
      </c>
      <c r="H233" s="524">
        <f t="shared" si="108"/>
        <v>412.84851657662898</v>
      </c>
      <c r="I233" s="524">
        <f t="shared" si="108"/>
        <v>460.53935241326866</v>
      </c>
      <c r="J233" s="524">
        <f t="shared" ref="J233" si="109">AVERAGE(J247:J249)</f>
        <v>342.43578273230401</v>
      </c>
      <c r="K233" s="524"/>
      <c r="L233" s="323">
        <f t="shared" ref="L233:L241" si="110">AVERAGE(C233:K233)</f>
        <v>330.77659062986413</v>
      </c>
      <c r="M233" s="324">
        <f t="shared" ref="M233:M241" si="111">N233/SQRT((7))</f>
        <v>52.098838870550651</v>
      </c>
      <c r="N233" s="323">
        <f t="shared" ref="N233:N241" si="112">STDEV(C233:I233)</f>
        <v>137.84057124670224</v>
      </c>
      <c r="O233" s="524"/>
      <c r="P233" s="524"/>
      <c r="Q233" s="526">
        <f>TTEST($C$232:$K$232,C233:K233,2,1)</f>
        <v>1.381925895684275E-3</v>
      </c>
    </row>
    <row r="234" spans="1:27" s="175" customFormat="1" x14ac:dyDescent="0.3">
      <c r="B234" s="345" t="s">
        <v>60</v>
      </c>
      <c r="C234" s="524">
        <f>AVERAGE(C250:C252)</f>
        <v>169.46530272059351</v>
      </c>
      <c r="D234" s="524">
        <f t="shared" ref="D234:I234" si="113">AVERAGE(D250:D252)</f>
        <v>634.86263102283283</v>
      </c>
      <c r="E234" s="524">
        <f t="shared" si="113"/>
        <v>148.40811879709577</v>
      </c>
      <c r="F234" s="524">
        <f t="shared" si="113"/>
        <v>167.45455284337098</v>
      </c>
      <c r="G234" s="524">
        <f t="shared" si="113"/>
        <v>117.61469258534349</v>
      </c>
      <c r="H234" s="524">
        <f t="shared" si="113"/>
        <v>163.59950204945628</v>
      </c>
      <c r="I234" s="524">
        <f t="shared" si="113"/>
        <v>293.25779220268822</v>
      </c>
      <c r="J234" s="524">
        <f t="shared" ref="J234" si="114">AVERAGE(J250:J252)</f>
        <v>140.14877331918805</v>
      </c>
      <c r="K234" s="524"/>
      <c r="L234" s="323">
        <f t="shared" si="110"/>
        <v>229.35142069257114</v>
      </c>
      <c r="M234" s="324">
        <f t="shared" si="111"/>
        <v>68.689160856501374</v>
      </c>
      <c r="N234" s="323">
        <f t="shared" si="112"/>
        <v>181.73443739201508</v>
      </c>
      <c r="O234" s="524"/>
      <c r="P234" s="383">
        <f>TTEST($C$236:$K$236,C234:K234,2,1)</f>
        <v>0.23666407728067107</v>
      </c>
      <c r="Q234" s="527">
        <f t="shared" ref="Q234:Q241" si="115">TTEST($C$232:$K$232,C234:K234,2,1)</f>
        <v>7.106521384812467E-2</v>
      </c>
    </row>
    <row r="235" spans="1:27" s="175" customFormat="1" x14ac:dyDescent="0.3">
      <c r="B235" s="345" t="s">
        <v>61</v>
      </c>
      <c r="C235" s="524">
        <f>AVERAGE(C253:C255)</f>
        <v>321.52988539881841</v>
      </c>
      <c r="D235" s="524">
        <f t="shared" ref="D235:I235" si="116">AVERAGE(D253:D255)</f>
        <v>1374.7538178201555</v>
      </c>
      <c r="E235" s="524">
        <f t="shared" si="116"/>
        <v>276.42819995267871</v>
      </c>
      <c r="F235" s="524">
        <f t="shared" si="116"/>
        <v>419.29221942912312</v>
      </c>
      <c r="G235" s="524">
        <f t="shared" si="116"/>
        <v>158.73581251645768</v>
      </c>
      <c r="H235" s="524">
        <f t="shared" si="116"/>
        <v>320.93335874242638</v>
      </c>
      <c r="I235" s="524">
        <f t="shared" si="116"/>
        <v>875.28595474356132</v>
      </c>
      <c r="J235" s="524">
        <f t="shared" ref="J235" si="117">AVERAGE(J253:J255)</f>
        <v>221.85434421343271</v>
      </c>
      <c r="K235" s="524"/>
      <c r="L235" s="323">
        <f t="shared" si="110"/>
        <v>496.10169910208174</v>
      </c>
      <c r="M235" s="324">
        <f t="shared" si="111"/>
        <v>164.33103052579327</v>
      </c>
      <c r="N235" s="323">
        <f t="shared" si="112"/>
        <v>434.77903946221278</v>
      </c>
      <c r="O235" s="524"/>
      <c r="P235" s="383">
        <f>TTEST($C$236:$K$236,C235:K235,2,1)</f>
        <v>3.9919943207529361E-2</v>
      </c>
      <c r="Q235" s="527">
        <f t="shared" si="115"/>
        <v>3.1382004421277553E-2</v>
      </c>
    </row>
    <row r="236" spans="1:27" s="175" customFormat="1" x14ac:dyDescent="0.3">
      <c r="B236" s="489" t="s">
        <v>62</v>
      </c>
      <c r="C236" s="528">
        <f>AVERAGE(C256:C258)</f>
        <v>139.73190530397505</v>
      </c>
      <c r="D236" s="528">
        <f t="shared" ref="D236:I236" si="118">AVERAGE(D256:D258)</f>
        <v>262.57971337449885</v>
      </c>
      <c r="E236" s="528">
        <f t="shared" si="118"/>
        <v>125.83945929278099</v>
      </c>
      <c r="F236" s="528">
        <f t="shared" si="118"/>
        <v>112.95488485917598</v>
      </c>
      <c r="G236" s="528">
        <f t="shared" si="118"/>
        <v>119.27982752828497</v>
      </c>
      <c r="H236" s="528">
        <f t="shared" si="118"/>
        <v>203.76842746836803</v>
      </c>
      <c r="I236" s="528">
        <f t="shared" si="118"/>
        <v>258.27149298043634</v>
      </c>
      <c r="J236" s="528">
        <f t="shared" ref="J236" si="119">AVERAGE(J256:J258)</f>
        <v>137.82729204681911</v>
      </c>
      <c r="K236" s="528"/>
      <c r="L236" s="405">
        <f t="shared" si="110"/>
        <v>170.0316253567924</v>
      </c>
      <c r="M236" s="515">
        <f t="shared" si="111"/>
        <v>24.90264599008697</v>
      </c>
      <c r="N236" s="405">
        <f t="shared" si="112"/>
        <v>65.886208277249978</v>
      </c>
      <c r="O236" s="524"/>
      <c r="P236" s="524"/>
      <c r="Q236" s="527">
        <f t="shared" si="115"/>
        <v>1.5581254091448995E-2</v>
      </c>
    </row>
    <row r="237" spans="1:27" s="175" customFormat="1" x14ac:dyDescent="0.3">
      <c r="B237" s="345" t="s">
        <v>63</v>
      </c>
      <c r="C237" s="524"/>
      <c r="D237" s="524"/>
      <c r="E237" s="524"/>
      <c r="F237" s="524"/>
      <c r="G237" s="524">
        <f t="shared" ref="G237:I237" si="120">AVERAGE(G259:G261)</f>
        <v>234.97633039266177</v>
      </c>
      <c r="H237" s="524">
        <f t="shared" si="120"/>
        <v>630.72474143666261</v>
      </c>
      <c r="I237" s="524">
        <f t="shared" si="120"/>
        <v>608.22924215871308</v>
      </c>
      <c r="J237" s="524">
        <f t="shared" ref="J237" si="121">AVERAGE(J259:J261)</f>
        <v>494.53987160557557</v>
      </c>
      <c r="K237" s="524"/>
      <c r="L237" s="323">
        <f t="shared" si="110"/>
        <v>492.11754639840331</v>
      </c>
      <c r="M237" s="324">
        <f t="shared" si="111"/>
        <v>84.012554117631041</v>
      </c>
      <c r="N237" s="323">
        <f t="shared" si="112"/>
        <v>222.27632520260721</v>
      </c>
      <c r="O237" s="524"/>
      <c r="P237" s="524"/>
      <c r="Q237" s="527">
        <f t="shared" si="115"/>
        <v>2.2842321097593724E-2</v>
      </c>
    </row>
    <row r="238" spans="1:27" s="175" customFormat="1" x14ac:dyDescent="0.3">
      <c r="B238" s="345" t="s">
        <v>64</v>
      </c>
      <c r="C238" s="524">
        <f>AVERAGE(C262:C264)</f>
        <v>540.35236844152394</v>
      </c>
      <c r="D238" s="524">
        <f t="shared" ref="D238:I238" si="122">AVERAGE(D262:D264)</f>
        <v>1690.3321348368488</v>
      </c>
      <c r="E238" s="524">
        <f t="shared" si="122"/>
        <v>416.3391584474748</v>
      </c>
      <c r="F238" s="524">
        <f t="shared" si="122"/>
        <v>715.56132400345689</v>
      </c>
      <c r="G238" s="524">
        <f t="shared" si="122"/>
        <v>260.54795912576702</v>
      </c>
      <c r="H238" s="524">
        <f t="shared" si="122"/>
        <v>867.60624533098428</v>
      </c>
      <c r="I238" s="524">
        <f t="shared" si="122"/>
        <v>1825.4412248148903</v>
      </c>
      <c r="J238" s="524">
        <f t="shared" ref="J238" si="123">AVERAGE(J262:J264)</f>
        <v>358.47581332770778</v>
      </c>
      <c r="K238" s="524"/>
      <c r="L238" s="323">
        <f t="shared" si="110"/>
        <v>834.33202854108163</v>
      </c>
      <c r="M238" s="324">
        <f t="shared" si="111"/>
        <v>233.41507402101513</v>
      </c>
      <c r="N238" s="323">
        <f t="shared" si="112"/>
        <v>617.55823811333926</v>
      </c>
      <c r="O238" s="524"/>
      <c r="P238" s="524"/>
      <c r="Q238" s="527">
        <f t="shared" si="115"/>
        <v>1.0789709256498964E-2</v>
      </c>
    </row>
    <row r="239" spans="1:27" s="175" customFormat="1" x14ac:dyDescent="0.3">
      <c r="B239" s="345" t="s">
        <v>65</v>
      </c>
      <c r="C239" s="524"/>
      <c r="D239" s="524"/>
      <c r="E239" s="524"/>
      <c r="F239" s="524"/>
      <c r="G239" s="524">
        <f t="shared" ref="G239:I239" si="124">AVERAGE(G265:G267)</f>
        <v>741.28837834581327</v>
      </c>
      <c r="H239" s="524">
        <f t="shared" si="124"/>
        <v>1975.6076416762735</v>
      </c>
      <c r="I239" s="524">
        <f t="shared" si="124"/>
        <v>1754.2104037546681</v>
      </c>
      <c r="J239" s="524">
        <f t="shared" ref="J239" si="125">AVERAGE(J265:J267)</f>
        <v>2250.2534057744747</v>
      </c>
      <c r="K239" s="524"/>
      <c r="L239" s="323">
        <f t="shared" si="110"/>
        <v>1680.3399573878073</v>
      </c>
      <c r="M239" s="324">
        <f t="shared" si="111"/>
        <v>248.73833116188302</v>
      </c>
      <c r="N239" s="323">
        <f t="shared" si="112"/>
        <v>658.09976578357032</v>
      </c>
      <c r="O239" s="524"/>
      <c r="P239" s="524"/>
      <c r="Q239" s="527">
        <f t="shared" si="115"/>
        <v>1.7180951909516445E-2</v>
      </c>
    </row>
    <row r="240" spans="1:27" s="175" customFormat="1" x14ac:dyDescent="0.3">
      <c r="B240" s="345" t="s">
        <v>31</v>
      </c>
      <c r="C240" s="524">
        <f>AVERAGE(C268:C270)</f>
        <v>90.514137568485765</v>
      </c>
      <c r="D240" s="524">
        <f t="shared" ref="D240:F240" si="126">AVERAGE(D268:D270)</f>
        <v>109.51006993672581</v>
      </c>
      <c r="E240" s="524">
        <f t="shared" si="126"/>
        <v>84.616437698315423</v>
      </c>
      <c r="F240" s="524">
        <f t="shared" si="126"/>
        <v>87.612955115686006</v>
      </c>
      <c r="G240" s="524"/>
      <c r="H240" s="524"/>
      <c r="I240" s="524"/>
      <c r="J240" s="524"/>
      <c r="K240" s="524"/>
      <c r="L240" s="323">
        <f t="shared" si="110"/>
        <v>93.063400079803259</v>
      </c>
      <c r="M240" s="324">
        <f t="shared" si="111"/>
        <v>4.2429224683182172</v>
      </c>
      <c r="N240" s="323">
        <f t="shared" si="112"/>
        <v>11.225717683298333</v>
      </c>
      <c r="O240" s="524"/>
      <c r="P240" s="524"/>
      <c r="Q240" s="526">
        <f t="shared" si="115"/>
        <v>0.30446465223370234</v>
      </c>
    </row>
    <row r="241" spans="2:18" s="175" customFormat="1" ht="15" thickBot="1" x14ac:dyDescent="0.35">
      <c r="B241" s="353" t="s">
        <v>59</v>
      </c>
      <c r="C241" s="529">
        <f>AVERAGE(C271:C273)</f>
        <v>210.27355493354563</v>
      </c>
      <c r="E241" s="529">
        <f t="shared" ref="E241:F241" si="127">AVERAGE(E271:E273)</f>
        <v>114.24498490966243</v>
      </c>
      <c r="F241" s="529">
        <f t="shared" si="127"/>
        <v>271.73060814243337</v>
      </c>
      <c r="G241" s="529"/>
      <c r="H241" s="529"/>
      <c r="I241" s="529"/>
      <c r="J241" s="529"/>
      <c r="K241" s="529"/>
      <c r="L241" s="531">
        <f t="shared" si="110"/>
        <v>198.74971599521382</v>
      </c>
      <c r="M241" s="532">
        <f t="shared" si="111"/>
        <v>30.000070307443863</v>
      </c>
      <c r="N241" s="531">
        <f t="shared" si="112"/>
        <v>79.372725347949498</v>
      </c>
      <c r="O241" s="529"/>
      <c r="P241" s="529"/>
      <c r="Q241" s="533">
        <f t="shared" si="115"/>
        <v>0.16396396403736824</v>
      </c>
    </row>
    <row r="242" spans="2:18" s="175" customFormat="1" ht="15" thickBot="1" x14ac:dyDescent="0.35">
      <c r="D242" s="529">
        <f>AVERAGE(D271:D273)</f>
        <v>100.92825618469131</v>
      </c>
      <c r="G242" s="520" t="s">
        <v>78</v>
      </c>
      <c r="H242" s="547" t="s">
        <v>75</v>
      </c>
      <c r="I242" s="544" t="s">
        <v>76</v>
      </c>
      <c r="J242" s="549" t="s">
        <v>77</v>
      </c>
    </row>
    <row r="243" spans="2:18" ht="15" thickBot="1" x14ac:dyDescent="0.35">
      <c r="B243" t="s">
        <v>12</v>
      </c>
      <c r="C243" s="175" t="s">
        <v>26</v>
      </c>
      <c r="D243" s="175" t="s">
        <v>27</v>
      </c>
      <c r="E243" s="175" t="s">
        <v>28</v>
      </c>
      <c r="F243" s="175" t="s">
        <v>29</v>
      </c>
      <c r="G243" s="545" t="s">
        <v>71</v>
      </c>
      <c r="H243" s="548" t="s">
        <v>72</v>
      </c>
      <c r="I243" s="546" t="s">
        <v>73</v>
      </c>
      <c r="J243" s="550" t="s">
        <v>74</v>
      </c>
      <c r="K243" s="45" t="s">
        <v>25</v>
      </c>
      <c r="L243" s="45"/>
      <c r="M243" s="45"/>
      <c r="N243" s="45"/>
    </row>
    <row r="244" spans="2:18" ht="15.6" x14ac:dyDescent="0.3">
      <c r="B244" s="24" t="s">
        <v>3</v>
      </c>
      <c r="C244" s="221">
        <v>95.194884111794295</v>
      </c>
      <c r="D244" s="221">
        <v>64.634387608348291</v>
      </c>
      <c r="E244" s="221">
        <v>93.849055538671109</v>
      </c>
      <c r="F244" s="221">
        <v>93.410451624115694</v>
      </c>
      <c r="G244" s="33">
        <v>82.030343154024521</v>
      </c>
      <c r="H244" s="33">
        <v>121.76722193340211</v>
      </c>
      <c r="I244" s="33">
        <v>86.828651384288307</v>
      </c>
      <c r="J244" s="205">
        <v>67.441266213418274</v>
      </c>
      <c r="K244" s="290">
        <f>AVERAGE(C244:J246)</f>
        <v>100</v>
      </c>
      <c r="L244" s="300">
        <f>M244/SQRT((20))</f>
        <v>3.2405870078769654</v>
      </c>
      <c r="M244" s="196">
        <f>STDEV(C244:I246)</f>
        <v>14.492345673231084</v>
      </c>
      <c r="N244" s="196"/>
      <c r="O244" s="23"/>
      <c r="P244" s="47">
        <f>AVERAGE(G244:I246)</f>
        <v>99.999999999999986</v>
      </c>
      <c r="Q244" s="49">
        <f>R244/9</f>
        <v>1.7175246326388862</v>
      </c>
      <c r="R244" s="44">
        <f>STDEV(G244:I246)</f>
        <v>15.457721693749976</v>
      </c>
    </row>
    <row r="245" spans="2:18" ht="15.6" x14ac:dyDescent="0.3">
      <c r="B245" s="25"/>
      <c r="C245" s="221">
        <v>104.02439104214446</v>
      </c>
      <c r="D245" s="221">
        <v>124.86379870203999</v>
      </c>
      <c r="E245" s="221">
        <v>94.478791360107195</v>
      </c>
      <c r="F245" s="221">
        <v>103.62990884893408</v>
      </c>
      <c r="G245" s="34">
        <v>102.551147273257</v>
      </c>
      <c r="H245" s="34">
        <v>101.87012016062617</v>
      </c>
      <c r="I245" s="34">
        <v>111.49087791001425</v>
      </c>
      <c r="J245" s="398">
        <v>74.153326210218353</v>
      </c>
      <c r="K245" s="290"/>
      <c r="L245" s="300"/>
      <c r="M245" s="196"/>
      <c r="N245" s="196"/>
      <c r="O245" s="23"/>
      <c r="P245" s="23"/>
      <c r="Q245" s="23"/>
      <c r="R245" s="23"/>
    </row>
    <row r="246" spans="2:18" ht="15.6" x14ac:dyDescent="0.3">
      <c r="B246" s="25"/>
      <c r="C246" s="221">
        <v>100.78072484606125</v>
      </c>
      <c r="D246" s="221">
        <v>110.50181368961172</v>
      </c>
      <c r="E246" s="221">
        <v>111.67215310122172</v>
      </c>
      <c r="F246" s="221">
        <v>102.9596395269502</v>
      </c>
      <c r="G246" s="34">
        <v>115.41850957271845</v>
      </c>
      <c r="H246" s="34">
        <v>76.362657905971702</v>
      </c>
      <c r="I246" s="34">
        <v>101.68047070569742</v>
      </c>
      <c r="J246" s="206">
        <v>158.40540757636336</v>
      </c>
      <c r="K246" s="290"/>
      <c r="L246" s="300"/>
      <c r="M246" s="196"/>
      <c r="N246" s="196"/>
      <c r="O246" s="23"/>
      <c r="P246" s="23"/>
      <c r="Q246" s="23"/>
      <c r="R246" s="23"/>
    </row>
    <row r="247" spans="2:18" ht="15.6" x14ac:dyDescent="0.3">
      <c r="B247" s="26" t="s">
        <v>4</v>
      </c>
      <c r="C247" s="222">
        <v>216.92715806040863</v>
      </c>
      <c r="D247" s="222">
        <v>530.14865541320842</v>
      </c>
      <c r="E247" s="222">
        <v>142.07056160799766</v>
      </c>
      <c r="F247" s="222">
        <v>654.37440331085543</v>
      </c>
      <c r="G247" s="35">
        <v>141.47693214005588</v>
      </c>
      <c r="H247" s="35">
        <v>500.53996441055921</v>
      </c>
      <c r="I247" s="35">
        <v>467.86903968386122</v>
      </c>
      <c r="J247" s="207">
        <v>484.61787351110326</v>
      </c>
      <c r="K247" s="290">
        <f>AVERAGE(C247:J249)</f>
        <v>325.1976422885927</v>
      </c>
      <c r="L247" s="300">
        <f>M247/SQRT((20))</f>
        <v>34.871456316131862</v>
      </c>
      <c r="M247" s="196">
        <f>STDEV(C247:I249)</f>
        <v>155.94989359457048</v>
      </c>
      <c r="N247" s="1">
        <f>TTEST($C$244:$I$246,C247:I249,2,2)</f>
        <v>9.9600712537341337E-8</v>
      </c>
      <c r="O247" s="1">
        <f>TTEST($G$244:$I$246,G247:I249,2,2)</f>
        <v>4.5947530578023006E-4</v>
      </c>
      <c r="P247" s="47">
        <f>AVERAGE(G247:I249)</f>
        <v>336.88788346244041</v>
      </c>
      <c r="Q247" s="49">
        <f>R247/9</f>
        <v>17.917075876861652</v>
      </c>
      <c r="R247" s="44">
        <f>STDEV(G247:I249)</f>
        <v>161.25368289175486</v>
      </c>
    </row>
    <row r="248" spans="2:18" ht="15.6" x14ac:dyDescent="0.3">
      <c r="B248" s="26"/>
      <c r="C248" s="222">
        <v>235.5504609017942</v>
      </c>
      <c r="D248" s="222">
        <v>343.33217955668493</v>
      </c>
      <c r="E248" s="222">
        <v>161.31996661686921</v>
      </c>
      <c r="F248" s="222"/>
      <c r="G248" s="35">
        <v>119.27108417358249</v>
      </c>
      <c r="H248" s="35">
        <v>380.39364383454415</v>
      </c>
      <c r="I248" s="35">
        <v>376.5601692979904</v>
      </c>
      <c r="J248" s="207">
        <v>241.12871872973753</v>
      </c>
      <c r="K248" s="291"/>
      <c r="L248" s="301"/>
      <c r="M248" s="197"/>
      <c r="N248" s="197"/>
      <c r="O248" s="23"/>
      <c r="P248" s="23"/>
      <c r="Q248" s="23"/>
      <c r="R248" s="23"/>
    </row>
    <row r="249" spans="2:18" ht="15.6" x14ac:dyDescent="0.3">
      <c r="B249" s="26"/>
      <c r="C249" s="222">
        <v>348.88274783752433</v>
      </c>
      <c r="D249" s="222">
        <v>331.87431279666822</v>
      </c>
      <c r="E249" s="222">
        <v>191.95662552938296</v>
      </c>
      <c r="F249" s="222">
        <v>263.81040164736129</v>
      </c>
      <c r="G249" s="35">
        <v>151.07932787863223</v>
      </c>
      <c r="H249" s="35">
        <v>357.61194148478347</v>
      </c>
      <c r="I249" s="35">
        <v>537.18884825795431</v>
      </c>
      <c r="J249" s="207">
        <v>301.5607559560712</v>
      </c>
      <c r="K249" s="291"/>
      <c r="L249" s="301"/>
      <c r="M249" s="197"/>
      <c r="N249" s="197"/>
      <c r="O249" s="23"/>
      <c r="P249" s="23"/>
      <c r="Q249" s="23"/>
      <c r="R249" s="23"/>
    </row>
    <row r="250" spans="2:18" ht="15.6" x14ac:dyDescent="0.3">
      <c r="B250" s="27" t="s">
        <v>5</v>
      </c>
      <c r="C250" s="221">
        <v>182.81941811354832</v>
      </c>
      <c r="D250" s="221">
        <v>829.80713847681102</v>
      </c>
      <c r="E250" s="221">
        <v>143.02386818420746</v>
      </c>
      <c r="F250" s="221">
        <v>181.06810416625871</v>
      </c>
      <c r="G250" s="36">
        <v>101.87991695726569</v>
      </c>
      <c r="H250" s="36">
        <v>103.27782750430829</v>
      </c>
      <c r="I250" s="36">
        <v>212.44760804906568</v>
      </c>
      <c r="J250" s="208">
        <v>97.2431417664111</v>
      </c>
      <c r="K250" s="290">
        <f>AVERAGE(C250:J252)</f>
        <v>229.35142069257108</v>
      </c>
      <c r="L250" s="300">
        <f>M250/SQRT((20))</f>
        <v>43.450990910341126</v>
      </c>
      <c r="M250" s="196">
        <f>STDEV(C250:I252)</f>
        <v>194.31873873049648</v>
      </c>
      <c r="N250" s="1">
        <f>TTEST($C$244:$I$246,C250:I252,2,2)</f>
        <v>1.8140220181394452E-3</v>
      </c>
      <c r="O250" s="1">
        <f>TTEST($G$244:$I$246,G250:I252,2,2)</f>
        <v>3.0145751240056463E-2</v>
      </c>
      <c r="P250" s="47">
        <f>AVERAGE(G250:I252)</f>
        <v>191.49066227916262</v>
      </c>
      <c r="Q250" s="49">
        <f>R250/9</f>
        <v>12.703057707244295</v>
      </c>
      <c r="R250" s="44">
        <f>STDEV(G250:I252)</f>
        <v>114.32751936519865</v>
      </c>
    </row>
    <row r="251" spans="2:18" ht="15.6" x14ac:dyDescent="0.3">
      <c r="B251" s="27"/>
      <c r="C251" s="221">
        <v>125.80022247478576</v>
      </c>
      <c r="D251" s="221">
        <v>393.25838926780136</v>
      </c>
      <c r="E251" s="221">
        <v>143.02386818420746</v>
      </c>
      <c r="F251" s="221">
        <v>116.46916610599075</v>
      </c>
      <c r="G251" s="36">
        <v>106.67242534878396</v>
      </c>
      <c r="H251" s="36">
        <v>140.6414350189273</v>
      </c>
      <c r="I251" s="36">
        <v>461.75304338261321</v>
      </c>
      <c r="J251" s="208">
        <v>149.0325476412836</v>
      </c>
      <c r="K251" s="292"/>
      <c r="L251" s="302"/>
      <c r="M251" s="198"/>
      <c r="N251" s="198"/>
      <c r="O251" s="23"/>
      <c r="P251" s="23"/>
      <c r="Q251" s="23"/>
      <c r="R251" s="23"/>
    </row>
    <row r="252" spans="2:18" ht="15.6" x14ac:dyDescent="0.3">
      <c r="B252" s="27"/>
      <c r="C252" s="221">
        <v>199.77626757344649</v>
      </c>
      <c r="D252" s="221">
        <v>681.52236532388611</v>
      </c>
      <c r="E252" s="221">
        <v>159.17662002287236</v>
      </c>
      <c r="F252" s="221">
        <v>204.8263882578635</v>
      </c>
      <c r="G252" s="36">
        <v>144.29173544998082</v>
      </c>
      <c r="H252" s="36">
        <v>246.87924362513326</v>
      </c>
      <c r="I252" s="36">
        <v>205.57272517638563</v>
      </c>
      <c r="J252" s="208">
        <v>174.17063054986943</v>
      </c>
      <c r="K252" s="292"/>
      <c r="L252" s="302"/>
      <c r="M252" s="198"/>
      <c r="N252" s="198"/>
      <c r="O252" s="23"/>
      <c r="P252" s="23"/>
      <c r="Q252" s="23"/>
      <c r="R252" s="23"/>
    </row>
    <row r="253" spans="2:18" ht="15.6" x14ac:dyDescent="0.3">
      <c r="B253" s="28" t="s">
        <v>6</v>
      </c>
      <c r="C253" s="222">
        <v>376.4419245246379</v>
      </c>
      <c r="D253" s="222">
        <v>852.64816878147371</v>
      </c>
      <c r="E253" s="222">
        <v>244.20936496689768</v>
      </c>
      <c r="F253" s="222">
        <v>308.2665355393911</v>
      </c>
      <c r="G253" s="37">
        <v>215.38222527452194</v>
      </c>
      <c r="H253" s="37">
        <v>271.77312337155024</v>
      </c>
      <c r="I253" s="37">
        <v>1057.8542895776152</v>
      </c>
      <c r="J253" s="209">
        <v>132.81483247865393</v>
      </c>
      <c r="K253" s="290">
        <f>AVERAGE(C253:J255)</f>
        <v>496.10169910208174</v>
      </c>
      <c r="L253" s="300">
        <f>M253/SQRT((20))</f>
        <v>102.00385906726723</v>
      </c>
      <c r="M253" s="196">
        <f>STDEV(C253:I255)</f>
        <v>456.17512568343568</v>
      </c>
      <c r="N253" s="1">
        <f>TTEST($C$244:$I$246,C253:I255,2,2)</f>
        <v>8.5749913930792436E-5</v>
      </c>
      <c r="O253" s="1">
        <f>TTEST($G$244:$I$246,G253:I255,2,2)</f>
        <v>1.1616946161490222E-2</v>
      </c>
      <c r="P253" s="47">
        <f>AVERAGE(G253:I255)</f>
        <v>451.65170866748173</v>
      </c>
      <c r="Q253" s="49">
        <f>R253/9</f>
        <v>41.114634735721069</v>
      </c>
      <c r="R253" s="44">
        <f>STDEV(G253:I255)</f>
        <v>370.03171262148965</v>
      </c>
    </row>
    <row r="254" spans="2:18" ht="15.6" x14ac:dyDescent="0.3">
      <c r="B254" s="28"/>
      <c r="C254" s="222">
        <v>351.10016626655391</v>
      </c>
      <c r="D254" s="222">
        <v>1447.8629579424157</v>
      </c>
      <c r="E254" s="222">
        <v>292.53761744556925</v>
      </c>
      <c r="F254" s="222">
        <v>460.94462319039451</v>
      </c>
      <c r="G254" s="37">
        <v>135.12074981579966</v>
      </c>
      <c r="H254" s="37">
        <v>574.17134149631102</v>
      </c>
      <c r="I254" s="37">
        <v>577.50661614959154</v>
      </c>
      <c r="J254" s="209">
        <v>220.79397907109006</v>
      </c>
      <c r="K254" s="293"/>
      <c r="L254" s="303"/>
      <c r="M254" s="199"/>
      <c r="N254" s="199"/>
    </row>
    <row r="255" spans="2:18" ht="15.6" x14ac:dyDescent="0.3">
      <c r="B255" s="28"/>
      <c r="C255" s="222">
        <v>237.04756540526336</v>
      </c>
      <c r="D255" s="222">
        <v>1823.7503267365769</v>
      </c>
      <c r="E255" s="222">
        <v>292.53761744556925</v>
      </c>
      <c r="F255" s="222">
        <v>488.66549955758364</v>
      </c>
      <c r="G255" s="37">
        <v>125.70446245905146</v>
      </c>
      <c r="H255" s="37">
        <v>116.85561135941784</v>
      </c>
      <c r="I255" s="37">
        <v>990.49695850347689</v>
      </c>
      <c r="J255" s="209">
        <v>311.95422109055409</v>
      </c>
      <c r="K255" s="293"/>
      <c r="L255" s="303"/>
      <c r="M255" s="199"/>
      <c r="N255" s="199"/>
    </row>
    <row r="256" spans="2:18" ht="15.6" x14ac:dyDescent="0.3">
      <c r="B256" s="29" t="s">
        <v>7</v>
      </c>
      <c r="C256" s="221">
        <v>120.34294156926627</v>
      </c>
      <c r="D256" s="221">
        <v>314.33174602400777</v>
      </c>
      <c r="E256" s="221">
        <v>96.393465943724863</v>
      </c>
      <c r="F256" s="221">
        <v>122.67492134351635</v>
      </c>
      <c r="G256" s="38">
        <v>126.53265950296216</v>
      </c>
      <c r="H256" s="38">
        <v>238.55245469614505</v>
      </c>
      <c r="I256" s="38">
        <v>345.69242556079871</v>
      </c>
      <c r="J256" s="210">
        <v>108.38029277259173</v>
      </c>
      <c r="K256" s="290">
        <f>AVERAGE(C256:J258)</f>
        <v>170.0316253567924</v>
      </c>
      <c r="L256" s="300">
        <f>M256/SQRT((20))</f>
        <v>16.357666086296707</v>
      </c>
      <c r="M256" s="196">
        <f>STDEV(C256:I258)</f>
        <v>73.153706644404764</v>
      </c>
      <c r="N256" s="1">
        <f>TTEST($C$244:$I$246,C256:I258,2,2)</f>
        <v>4.3821101120021752E-5</v>
      </c>
      <c r="O256" s="1">
        <f>TTEST($G$244:$I$246,G256:I258,2,2)</f>
        <v>3.3153212242867168E-3</v>
      </c>
      <c r="P256" s="47">
        <f>AVERAGE(G256:I258)</f>
        <v>193.77324932569647</v>
      </c>
      <c r="Q256" s="49">
        <f>R256/9</f>
        <v>8.9042801789677313</v>
      </c>
      <c r="R256" s="44">
        <f>STDEV(G256:I258)</f>
        <v>80.138521610709589</v>
      </c>
    </row>
    <row r="257" spans="2:18" ht="15.6" x14ac:dyDescent="0.3">
      <c r="B257" s="29"/>
      <c r="C257" s="221">
        <v>135.73751682353151</v>
      </c>
      <c r="D257" s="221">
        <v>223.86156268741288</v>
      </c>
      <c r="E257" s="221">
        <v>130.24066517519356</v>
      </c>
      <c r="F257" s="221">
        <v>108.44557493466709</v>
      </c>
      <c r="G257" s="38">
        <v>130.75621525658929</v>
      </c>
      <c r="H257" s="38">
        <v>182.5401993883408</v>
      </c>
      <c r="I257" s="38">
        <v>150.89462806900551</v>
      </c>
      <c r="J257" s="210">
        <v>185.12445876246741</v>
      </c>
      <c r="K257" s="294"/>
      <c r="L257" s="304"/>
      <c r="M257" s="196"/>
      <c r="N257" s="200"/>
      <c r="O257" s="23"/>
      <c r="P257" s="23"/>
      <c r="Q257" s="23"/>
      <c r="R257" s="23"/>
    </row>
    <row r="258" spans="2:18" ht="15.6" x14ac:dyDescent="0.3">
      <c r="B258" s="29"/>
      <c r="C258" s="221">
        <v>163.11525751912737</v>
      </c>
      <c r="D258" s="221">
        <v>249.54583141207598</v>
      </c>
      <c r="E258" s="221">
        <v>150.88424675942454</v>
      </c>
      <c r="F258" s="221">
        <v>107.74415829934446</v>
      </c>
      <c r="G258" s="38">
        <v>100.55060782530347</v>
      </c>
      <c r="H258" s="38">
        <v>190.21262832061828</v>
      </c>
      <c r="I258" s="38">
        <v>278.22742531150487</v>
      </c>
      <c r="J258" s="398">
        <v>119.9771246053982</v>
      </c>
      <c r="K258" s="294"/>
      <c r="L258" s="304"/>
      <c r="M258" s="196"/>
      <c r="N258" s="200"/>
      <c r="O258" s="23"/>
      <c r="P258" s="23"/>
      <c r="Q258" s="23"/>
      <c r="R258" s="23"/>
    </row>
    <row r="259" spans="2:18" x14ac:dyDescent="0.3">
      <c r="B259" s="30" t="s">
        <v>8</v>
      </c>
      <c r="G259" s="39">
        <v>274.6196932872619</v>
      </c>
      <c r="H259" s="39">
        <v>427.46010877528215</v>
      </c>
      <c r="I259" s="39">
        <v>526.69012628225596</v>
      </c>
      <c r="J259" s="398">
        <v>274.26469264908741</v>
      </c>
      <c r="K259" s="290">
        <f>AVERAGE(C259:J261)</f>
        <v>481.56193769292054</v>
      </c>
      <c r="L259" s="300">
        <f>M259/SQRT((8))</f>
        <v>94.186205144784338</v>
      </c>
      <c r="M259" s="196">
        <f>STDEV(C259:I261)</f>
        <v>266.39881740841719</v>
      </c>
      <c r="N259" s="1">
        <f>TTEST($C$244:$I$246,C259:I261,2,2)</f>
        <v>3.8307840091874925E-7</v>
      </c>
      <c r="O259" s="1">
        <f>TTEST($G$244:$I$246,G259:I261,2,2)</f>
        <v>6.9634400397968355E-4</v>
      </c>
      <c r="P259" s="47">
        <f>AVERAGE(G259:I261)</f>
        <v>476.69521247567491</v>
      </c>
      <c r="Q259" s="49">
        <f>R259/9</f>
        <v>29.599868600935242</v>
      </c>
      <c r="R259" s="44">
        <f>STDEV(G259:I261)</f>
        <v>266.39881740841719</v>
      </c>
    </row>
    <row r="260" spans="2:18" x14ac:dyDescent="0.3">
      <c r="B260" s="30"/>
      <c r="G260" s="39">
        <v>237.67799495384435</v>
      </c>
      <c r="H260" s="39">
        <v>470.56272197187883</v>
      </c>
      <c r="I260" s="42"/>
      <c r="J260" s="211">
        <v>471.65733531644986</v>
      </c>
      <c r="K260" s="295"/>
      <c r="L260" s="305"/>
      <c r="M260" s="197"/>
      <c r="N260" s="218"/>
      <c r="O260" s="23"/>
      <c r="P260" s="23"/>
      <c r="Q260" s="23"/>
      <c r="R260" s="23"/>
    </row>
    <row r="261" spans="2:18" x14ac:dyDescent="0.3">
      <c r="B261" s="30"/>
      <c r="G261" s="39">
        <v>192.63130293687905</v>
      </c>
      <c r="H261" s="39">
        <v>994.1513935628268</v>
      </c>
      <c r="I261" s="39">
        <v>689.76835803517031</v>
      </c>
      <c r="J261" s="211">
        <v>737.69758685118939</v>
      </c>
      <c r="K261" s="296"/>
      <c r="L261" s="306"/>
      <c r="M261" s="197"/>
      <c r="N261" s="201"/>
      <c r="O261" s="23"/>
      <c r="P261" s="23"/>
      <c r="Q261" s="23"/>
      <c r="R261" s="23"/>
    </row>
    <row r="262" spans="2:18" ht="15.6" x14ac:dyDescent="0.3">
      <c r="B262" s="31" t="s">
        <v>9</v>
      </c>
      <c r="C262" s="222">
        <v>868.76313531366645</v>
      </c>
      <c r="D262" s="222">
        <v>1438.0675383182834</v>
      </c>
      <c r="E262" s="222">
        <v>416.98084868411325</v>
      </c>
      <c r="F262" s="222">
        <v>431.98406381582282</v>
      </c>
      <c r="G262" s="40">
        <v>208.42516526018832</v>
      </c>
      <c r="H262" s="40">
        <v>771.23624550655597</v>
      </c>
      <c r="I262" s="40">
        <v>1403.7458444212716</v>
      </c>
      <c r="J262" s="212">
        <v>362.11078208262029</v>
      </c>
      <c r="K262" s="290">
        <f>AVERAGE(C262:J264)</f>
        <v>834.33202854108185</v>
      </c>
      <c r="L262" s="300">
        <f>M262/SQRT((20))</f>
        <v>138.16099994981494</v>
      </c>
      <c r="M262" s="196">
        <f>STDEV(C262:I264)</f>
        <v>617.87477545426248</v>
      </c>
      <c r="N262" s="1">
        <f>TTEST($C$244:$I$246,C262:I264,2,2)</f>
        <v>5.5777832743892107E-7</v>
      </c>
      <c r="O262" s="1">
        <f>TTEST($G$244:$I$246,G262:I264,2,2)</f>
        <v>1.8041656399481283E-3</v>
      </c>
      <c r="P262" s="47">
        <f>AVERAGE(G262:I264)</f>
        <v>984.53180975721398</v>
      </c>
      <c r="Q262" s="49">
        <f>R262/9</f>
        <v>78.923087438597975</v>
      </c>
      <c r="R262" s="44">
        <f>STDEV(G262:I264)</f>
        <v>710.30778694738183</v>
      </c>
    </row>
    <row r="263" spans="2:18" ht="15.6" x14ac:dyDescent="0.3">
      <c r="B263" s="31"/>
      <c r="C263" s="222">
        <v>235.5504609017942</v>
      </c>
      <c r="D263" s="222">
        <v>1681.0757809856009</v>
      </c>
      <c r="E263" s="222">
        <v>454.85565719926109</v>
      </c>
      <c r="F263" s="222">
        <v>779.67763702549837</v>
      </c>
      <c r="G263" s="40">
        <v>289.4324400967493</v>
      </c>
      <c r="H263" s="40">
        <v>837.43109692357007</v>
      </c>
      <c r="I263" s="40">
        <v>1989.4078208046026</v>
      </c>
      <c r="J263" s="212">
        <v>211.99615026873641</v>
      </c>
      <c r="K263" s="297"/>
      <c r="L263" s="307"/>
      <c r="M263" s="196"/>
      <c r="N263" s="202"/>
      <c r="O263" s="23"/>
      <c r="P263" s="23"/>
      <c r="Q263" s="23"/>
      <c r="R263" s="23"/>
    </row>
    <row r="264" spans="2:18" ht="15.6" x14ac:dyDescent="0.3">
      <c r="B264" s="31"/>
      <c r="C264" s="222">
        <v>516.74350910911096</v>
      </c>
      <c r="D264" s="222">
        <v>1951.8530852066617</v>
      </c>
      <c r="E264" s="222">
        <v>377.18096945905006</v>
      </c>
      <c r="F264" s="222">
        <v>935.02227116904953</v>
      </c>
      <c r="G264" s="40">
        <v>283.78627202036353</v>
      </c>
      <c r="H264" s="40">
        <v>994.1513935628268</v>
      </c>
      <c r="I264" s="40">
        <v>2083.1700092187971</v>
      </c>
      <c r="J264" s="212">
        <v>501.3205076317667</v>
      </c>
      <c r="K264" s="297"/>
      <c r="L264" s="307"/>
      <c r="M264" s="196"/>
      <c r="N264" s="202"/>
      <c r="O264" s="23"/>
      <c r="P264" s="23"/>
      <c r="Q264" s="23"/>
      <c r="R264" s="23"/>
    </row>
    <row r="265" spans="2:18" x14ac:dyDescent="0.3">
      <c r="B265" s="588" t="s">
        <v>10</v>
      </c>
      <c r="G265" s="41">
        <v>569.24225715815112</v>
      </c>
      <c r="H265" s="41">
        <v>2707.4012543045437</v>
      </c>
      <c r="I265" s="41">
        <v>1003.6162564083203</v>
      </c>
      <c r="J265" s="213">
        <v>2137.7756109869638</v>
      </c>
      <c r="K265" s="290">
        <f>AVERAGE(C265:J267)</f>
        <v>1680.3399573878075</v>
      </c>
      <c r="L265" s="300">
        <f>M265/SQRT((9))</f>
        <v>258.49801245691901</v>
      </c>
      <c r="M265" s="196">
        <f>STDEV(C265:I267)</f>
        <v>775.49403737075704</v>
      </c>
      <c r="N265" s="1">
        <f>TTEST($C$244:$J$246,C265:J267,2,2)</f>
        <v>5.2159739313559644E-12</v>
      </c>
      <c r="O265" s="1">
        <f>TTEST($G$244:$I$246,G265:I267,2,2)</f>
        <v>6.1624628140861731E-5</v>
      </c>
      <c r="P265" s="47">
        <f>AVERAGE(G265:I267)</f>
        <v>1490.3688079255849</v>
      </c>
      <c r="Q265" s="49">
        <f>R265/9</f>
        <v>86.166004152306343</v>
      </c>
      <c r="R265" s="44">
        <f>STDEV(G265:I267)</f>
        <v>775.49403737075704</v>
      </c>
    </row>
    <row r="266" spans="2:18" x14ac:dyDescent="0.3">
      <c r="B266" s="588"/>
      <c r="G266" s="41">
        <v>889.67036016122438</v>
      </c>
      <c r="H266" s="41">
        <v>1856.2867033043885</v>
      </c>
      <c r="I266" s="41">
        <v>2571.3273605390896</v>
      </c>
      <c r="J266" s="213">
        <v>1957.4938480885833</v>
      </c>
      <c r="K266" s="298"/>
      <c r="L266" s="308"/>
      <c r="M266" s="197"/>
      <c r="N266" s="203"/>
    </row>
    <row r="267" spans="2:18" x14ac:dyDescent="0.3">
      <c r="B267" s="32"/>
      <c r="G267" s="41">
        <v>764.95251771806454</v>
      </c>
      <c r="H267" s="41">
        <v>1363.1349674198877</v>
      </c>
      <c r="I267" s="41">
        <v>1687.6875943165951</v>
      </c>
      <c r="J267" s="213">
        <v>2655.4907582478768</v>
      </c>
      <c r="K267" s="298"/>
      <c r="L267" s="308"/>
      <c r="M267" s="197"/>
      <c r="N267" s="203"/>
    </row>
    <row r="268" spans="2:18" s="175" customFormat="1" ht="15.6" x14ac:dyDescent="0.3">
      <c r="B268" s="268" t="s">
        <v>31</v>
      </c>
      <c r="C268" s="271">
        <v>72.035373092239681</v>
      </c>
      <c r="D268" s="271">
        <v>110.50181368961172</v>
      </c>
      <c r="E268" s="271">
        <v>88.366998630533587</v>
      </c>
      <c r="F268" s="271">
        <v>100.97473104777056</v>
      </c>
      <c r="G268" s="239"/>
      <c r="H268" s="239"/>
      <c r="I268" s="239"/>
      <c r="J268" s="239"/>
      <c r="K268" s="290">
        <f>AVERAGE(C268:I270)</f>
        <v>93.06340007980323</v>
      </c>
      <c r="L268" s="300">
        <f>M268/SQRT((12))</f>
        <v>4.4635770447457706</v>
      </c>
      <c r="M268" s="196">
        <f>STDEV(C268:I270)</f>
        <v>15.462284449995629</v>
      </c>
      <c r="N268" s="239"/>
    </row>
    <row r="269" spans="2:18" s="175" customFormat="1" ht="15.6" x14ac:dyDescent="0.3">
      <c r="B269" s="268"/>
      <c r="C269" s="271">
        <v>92.812708344641365</v>
      </c>
      <c r="D269" s="271">
        <v>109.75422108882049</v>
      </c>
      <c r="E269" s="271">
        <v>78.870559767189036</v>
      </c>
      <c r="F269" s="271">
        <v>64.112913210682706</v>
      </c>
      <c r="G269" s="239"/>
      <c r="H269" s="239"/>
      <c r="I269" s="239"/>
      <c r="J269" s="239"/>
      <c r="K269" s="297"/>
      <c r="L269" s="307"/>
      <c r="M269" s="198"/>
      <c r="N269" s="239"/>
    </row>
    <row r="270" spans="2:18" s="175" customFormat="1" ht="15.6" x14ac:dyDescent="0.3">
      <c r="B270" s="268"/>
      <c r="C270" s="271">
        <v>106.69433126857624</v>
      </c>
      <c r="D270" s="271">
        <v>108.27417503174526</v>
      </c>
      <c r="E270" s="271">
        <v>86.611754697223631</v>
      </c>
      <c r="F270" s="271">
        <v>97.751221088604751</v>
      </c>
      <c r="G270" s="239"/>
      <c r="H270" s="239"/>
      <c r="I270" s="239"/>
      <c r="J270" s="239"/>
      <c r="K270" s="297"/>
      <c r="L270" s="307"/>
      <c r="M270" s="198"/>
      <c r="N270" s="239"/>
    </row>
    <row r="271" spans="2:18" s="175" customFormat="1" ht="15.6" x14ac:dyDescent="0.3">
      <c r="B271" s="269" t="s">
        <v>32</v>
      </c>
      <c r="C271" s="270">
        <v>321.29906558006587</v>
      </c>
      <c r="D271" s="270">
        <v>88.324188329576415</v>
      </c>
      <c r="E271" s="270">
        <v>111.67215310122172</v>
      </c>
      <c r="F271" s="270">
        <v>379.40728915760553</v>
      </c>
      <c r="G271" s="239"/>
      <c r="H271" s="239"/>
      <c r="I271" s="239"/>
      <c r="J271" s="239"/>
      <c r="K271" s="290">
        <f>AVERAGE(C271:I273)</f>
        <v>174.29435104258314</v>
      </c>
      <c r="L271" s="300">
        <f>M271/SQRT((12))</f>
        <v>27.546300997462311</v>
      </c>
      <c r="M271" s="196">
        <f>STDEV(C271:I273)</f>
        <v>95.423185776379924</v>
      </c>
      <c r="N271" s="239"/>
    </row>
    <row r="272" spans="2:18" s="175" customFormat="1" ht="15.6" x14ac:dyDescent="0.3">
      <c r="B272" s="269"/>
      <c r="C272" s="270">
        <v>173.78408239703955</v>
      </c>
      <c r="D272" s="270">
        <v>116.66881867612693</v>
      </c>
      <c r="E272" s="270">
        <v>96.393465943724863</v>
      </c>
      <c r="F272" s="270">
        <v>257.05112211165113</v>
      </c>
      <c r="G272" s="239"/>
      <c r="H272" s="239"/>
      <c r="I272" s="239"/>
      <c r="J272" s="239"/>
      <c r="K272" s="298"/>
      <c r="L272" s="308"/>
      <c r="M272" s="199"/>
      <c r="N272" s="239"/>
    </row>
    <row r="273" spans="1:18" s="175" customFormat="1" ht="15.6" x14ac:dyDescent="0.3">
      <c r="B273" s="269"/>
      <c r="C273" s="270">
        <v>135.73751682353151</v>
      </c>
      <c r="D273" s="270">
        <v>97.791761548370559</v>
      </c>
      <c r="E273" s="270">
        <v>134.66933568404073</v>
      </c>
      <c r="F273" s="270">
        <v>178.73341315804345</v>
      </c>
      <c r="G273" s="239"/>
      <c r="H273" s="239"/>
      <c r="I273" s="239"/>
      <c r="J273" s="239"/>
      <c r="K273" s="298"/>
      <c r="L273" s="308"/>
      <c r="M273" s="199"/>
      <c r="N273" s="239"/>
    </row>
    <row r="274" spans="1:18" s="175" customFormat="1" ht="16.2" thickBot="1" x14ac:dyDescent="0.35">
      <c r="A274" s="214"/>
      <c r="B274" s="517"/>
      <c r="C274" s="241"/>
      <c r="D274" s="241"/>
      <c r="E274" s="241"/>
      <c r="F274" s="241"/>
      <c r="G274" s="239"/>
      <c r="H274" s="239"/>
      <c r="I274" s="239"/>
      <c r="J274" s="239"/>
      <c r="K274" s="518"/>
      <c r="L274" s="519"/>
      <c r="M274" s="239"/>
      <c r="N274" s="239"/>
      <c r="O274" s="214"/>
    </row>
    <row r="275" spans="1:18" s="175" customFormat="1" ht="15" thickBot="1" x14ac:dyDescent="0.35">
      <c r="A275" s="214"/>
      <c r="B275" s="520" t="s">
        <v>17</v>
      </c>
      <c r="C275" s="505" t="s">
        <v>39</v>
      </c>
      <c r="D275" s="506" t="s">
        <v>40</v>
      </c>
      <c r="E275" s="506" t="s">
        <v>41</v>
      </c>
      <c r="F275" s="506" t="s">
        <v>42</v>
      </c>
      <c r="G275" s="505" t="s">
        <v>45</v>
      </c>
      <c r="H275" s="506" t="s">
        <v>46</v>
      </c>
      <c r="I275" s="506" t="s">
        <v>47</v>
      </c>
      <c r="J275" s="551" t="s">
        <v>48</v>
      </c>
      <c r="L275" s="507" t="s">
        <v>13</v>
      </c>
      <c r="M275" s="508" t="s">
        <v>15</v>
      </c>
      <c r="N275" s="507" t="s">
        <v>14</v>
      </c>
      <c r="O275" s="509" t="s">
        <v>16</v>
      </c>
      <c r="P275" s="521" t="s">
        <v>66</v>
      </c>
      <c r="Q275" s="522" t="s">
        <v>67</v>
      </c>
    </row>
    <row r="276" spans="1:18" s="175" customFormat="1" x14ac:dyDescent="0.3">
      <c r="A276" s="214"/>
      <c r="B276" s="475" t="s">
        <v>3</v>
      </c>
      <c r="C276" s="523">
        <f>AVERAGE(C288:C290)</f>
        <v>100</v>
      </c>
      <c r="D276" s="523">
        <f t="shared" ref="D276:I276" si="128">AVERAGE(D288:D290)</f>
        <v>100</v>
      </c>
      <c r="E276" s="523">
        <f t="shared" si="128"/>
        <v>99.999999999999986</v>
      </c>
      <c r="F276" s="523">
        <f t="shared" si="128"/>
        <v>100</v>
      </c>
      <c r="G276" s="523">
        <f t="shared" si="128"/>
        <v>100</v>
      </c>
      <c r="H276" s="523">
        <f t="shared" si="128"/>
        <v>100</v>
      </c>
      <c r="I276" s="523">
        <f t="shared" si="128"/>
        <v>100</v>
      </c>
      <c r="J276" s="523">
        <f t="shared" ref="J276" si="129">AVERAGE(J288:J290)</f>
        <v>100</v>
      </c>
      <c r="K276" s="523"/>
      <c r="L276" s="323">
        <f>AVERAGE(C276:K276)</f>
        <v>100</v>
      </c>
      <c r="M276" s="324">
        <f>N276/SQRT((7))</f>
        <v>2.1927824883802588E-15</v>
      </c>
      <c r="N276" s="323">
        <f>STDEV(C276:I276)</f>
        <v>5.801557143511545E-15</v>
      </c>
      <c r="O276" s="512" t="s">
        <v>25</v>
      </c>
      <c r="P276" s="524"/>
      <c r="Q276" s="525"/>
      <c r="R276" s="475" t="s">
        <v>3</v>
      </c>
    </row>
    <row r="277" spans="1:18" s="175" customFormat="1" x14ac:dyDescent="0.3">
      <c r="A277" s="214"/>
      <c r="B277" s="345" t="s">
        <v>59</v>
      </c>
      <c r="C277" s="524">
        <f>AVERAGE(C291:C293)</f>
        <v>1378.5569102602567</v>
      </c>
      <c r="D277" s="524">
        <f t="shared" ref="D277:I277" si="130">AVERAGE(D291:D293)</f>
        <v>5638.179335382144</v>
      </c>
      <c r="E277" s="524">
        <f t="shared" si="130"/>
        <v>1036.3835466300879</v>
      </c>
      <c r="F277" s="524">
        <f t="shared" si="130"/>
        <v>1948.2497971589328</v>
      </c>
      <c r="G277" s="524">
        <f t="shared" si="130"/>
        <v>823.3115752524036</v>
      </c>
      <c r="H277" s="524">
        <f t="shared" si="130"/>
        <v>1461.9299198785266</v>
      </c>
      <c r="I277" s="524">
        <f t="shared" si="130"/>
        <v>1800.5938342660445</v>
      </c>
      <c r="J277" s="524">
        <f t="shared" ref="J277" si="131">AVERAGE(J291:J293)</f>
        <v>426.72824811567756</v>
      </c>
      <c r="K277" s="524"/>
      <c r="L277" s="323">
        <f t="shared" ref="L277:L285" si="132">AVERAGE(C277:K277)</f>
        <v>1814.2416458680093</v>
      </c>
      <c r="M277" s="324">
        <f t="shared" ref="M277:M285" si="133">N277/SQRT((7))</f>
        <v>622.33367708179412</v>
      </c>
      <c r="N277" s="323">
        <f t="shared" ref="N277:N285" si="134">STDEV(C277:I277)</f>
        <v>1646.5401420588043</v>
      </c>
      <c r="O277" s="524"/>
      <c r="P277" s="524"/>
      <c r="Q277" s="527">
        <f>TTEST($C$276:$K$276,C277:K277,2,1)</f>
        <v>2.0364900286995599E-2</v>
      </c>
      <c r="R277" s="345" t="s">
        <v>59</v>
      </c>
    </row>
    <row r="278" spans="1:18" s="175" customFormat="1" x14ac:dyDescent="0.3">
      <c r="A278" s="214"/>
      <c r="B278" s="345" t="s">
        <v>60</v>
      </c>
      <c r="C278" s="524">
        <f>AVERAGE(C294:C296)</f>
        <v>210.97145729873932</v>
      </c>
      <c r="D278" s="524">
        <f t="shared" ref="D278:I278" si="135">AVERAGE(D294:D296)</f>
        <v>688.96949474106475</v>
      </c>
      <c r="E278" s="524">
        <f t="shared" si="135"/>
        <v>178.58316183920101</v>
      </c>
      <c r="F278" s="524">
        <f t="shared" si="135"/>
        <v>163.35780991338962</v>
      </c>
      <c r="G278" s="524">
        <f t="shared" si="135"/>
        <v>120.76027754998948</v>
      </c>
      <c r="H278" s="524">
        <f t="shared" si="135"/>
        <v>275.76705377889493</v>
      </c>
      <c r="I278" s="524">
        <f t="shared" si="135"/>
        <v>326.26937746090238</v>
      </c>
      <c r="J278" s="524">
        <f t="shared" ref="J278" si="136">AVERAGE(J294:J296)</f>
        <v>48.546892148864721</v>
      </c>
      <c r="K278" s="524"/>
      <c r="L278" s="323">
        <f t="shared" si="132"/>
        <v>251.65319059138082</v>
      </c>
      <c r="M278" s="324">
        <f t="shared" si="133"/>
        <v>72.935832553449501</v>
      </c>
      <c r="N278" s="323">
        <f t="shared" si="134"/>
        <v>192.97007460187649</v>
      </c>
      <c r="O278" s="524"/>
      <c r="P278" s="383">
        <f>TTEST($C$280:$K$280,C278:K278,2,1)</f>
        <v>7.0647849792868839E-2</v>
      </c>
      <c r="Q278" s="526">
        <f t="shared" ref="Q278:Q285" si="137">TTEST($C$276:$K$276,C278:K278,2,1)</f>
        <v>6.5470984763111403E-2</v>
      </c>
      <c r="R278" s="345" t="s">
        <v>60</v>
      </c>
    </row>
    <row r="279" spans="1:18" s="175" customFormat="1" x14ac:dyDescent="0.3">
      <c r="A279" s="214"/>
      <c r="B279" s="345" t="s">
        <v>61</v>
      </c>
      <c r="C279" s="524">
        <f>AVERAGE(C297:C299)</f>
        <v>533.83801621870862</v>
      </c>
      <c r="D279" s="524">
        <f t="shared" ref="D279:I279" si="138">AVERAGE(D297:D299)</f>
        <v>912.10349227366908</v>
      </c>
      <c r="E279" s="524">
        <f t="shared" si="138"/>
        <v>290.09455463039313</v>
      </c>
      <c r="F279" s="524">
        <f t="shared" si="138"/>
        <v>380.47480895658987</v>
      </c>
      <c r="G279" s="524">
        <f t="shared" si="138"/>
        <v>119.97567346760503</v>
      </c>
      <c r="H279" s="524">
        <f t="shared" si="138"/>
        <v>774.3279212701317</v>
      </c>
      <c r="I279" s="524">
        <f t="shared" si="138"/>
        <v>544.02584515147521</v>
      </c>
      <c r="J279" s="524">
        <f t="shared" ref="J279" si="139">AVERAGE(J297:J299)</f>
        <v>101.0696016922099</v>
      </c>
      <c r="K279" s="524"/>
      <c r="L279" s="323">
        <f t="shared" si="132"/>
        <v>456.9887392075978</v>
      </c>
      <c r="M279" s="324">
        <f t="shared" si="133"/>
        <v>103.56776043282176</v>
      </c>
      <c r="N279" s="323">
        <f t="shared" si="134"/>
        <v>274.01453794916159</v>
      </c>
      <c r="O279" s="524"/>
      <c r="P279" s="383">
        <f t="shared" ref="P279" si="140">TTEST($C$280:$K$280,C279:K279,2,1)</f>
        <v>7.7680034831888482E-3</v>
      </c>
      <c r="Q279" s="527">
        <f t="shared" si="137"/>
        <v>1.0512130237363335E-2</v>
      </c>
      <c r="R279" s="345" t="s">
        <v>61</v>
      </c>
    </row>
    <row r="280" spans="1:18" s="175" customFormat="1" x14ac:dyDescent="0.3">
      <c r="A280" s="214"/>
      <c r="B280" s="489" t="s">
        <v>62</v>
      </c>
      <c r="C280" s="528">
        <f>AVERAGE(C300:C302)</f>
        <v>133.95105854163248</v>
      </c>
      <c r="D280" s="528">
        <f t="shared" ref="D280:I280" si="141">AVERAGE(D300:D302)</f>
        <v>197.32619026647839</v>
      </c>
      <c r="E280" s="528">
        <f t="shared" si="141"/>
        <v>108.42760364088281</v>
      </c>
      <c r="F280" s="528">
        <f t="shared" si="141"/>
        <v>115.25472367384288</v>
      </c>
      <c r="G280" s="528">
        <f t="shared" si="141"/>
        <v>92.168262189042352</v>
      </c>
      <c r="H280" s="528">
        <f t="shared" si="141"/>
        <v>165.73277705076819</v>
      </c>
      <c r="I280" s="528">
        <f t="shared" si="141"/>
        <v>191.43860754708138</v>
      </c>
      <c r="J280" s="528">
        <f t="shared" ref="J280" si="142">AVERAGE(J300:J302)</f>
        <v>60.114631448996683</v>
      </c>
      <c r="K280" s="528"/>
      <c r="L280" s="405">
        <f t="shared" si="132"/>
        <v>133.05173179484063</v>
      </c>
      <c r="M280" s="515">
        <f t="shared" si="133"/>
        <v>15.768909796803515</v>
      </c>
      <c r="N280" s="405">
        <f t="shared" si="134"/>
        <v>41.72061376895217</v>
      </c>
      <c r="O280" s="524"/>
      <c r="P280" s="383" t="s">
        <v>51</v>
      </c>
      <c r="Q280" s="526">
        <f t="shared" si="137"/>
        <v>9.5743898319407009E-2</v>
      </c>
      <c r="R280" s="489" t="s">
        <v>62</v>
      </c>
    </row>
    <row r="281" spans="1:18" s="175" customFormat="1" x14ac:dyDescent="0.3">
      <c r="A281" s="214"/>
      <c r="B281" s="345" t="s">
        <v>63</v>
      </c>
      <c r="C281" s="524"/>
      <c r="D281" s="524"/>
      <c r="E281" s="524"/>
      <c r="F281" s="524"/>
      <c r="G281" s="524">
        <f t="shared" ref="G281:I281" si="143">AVERAGE(G303:G305)</f>
        <v>213.93980042126498</v>
      </c>
      <c r="H281" s="524">
        <f t="shared" si="143"/>
        <v>620.89071197761291</v>
      </c>
      <c r="I281" s="524">
        <f t="shared" si="143"/>
        <v>2650.2065190979897</v>
      </c>
      <c r="J281" s="524">
        <f t="shared" ref="J281" si="144">AVERAGE(J303:J305)</f>
        <v>175.05380314586216</v>
      </c>
      <c r="K281" s="524"/>
      <c r="L281" s="323">
        <f t="shared" si="132"/>
        <v>915.0227086606825</v>
      </c>
      <c r="M281" s="324">
        <f t="shared" si="133"/>
        <v>493.26722241979411</v>
      </c>
      <c r="N281" s="323">
        <f t="shared" si="134"/>
        <v>1305.0624004223594</v>
      </c>
      <c r="O281" s="524"/>
      <c r="P281" s="524"/>
      <c r="Q281" s="526">
        <f>TTEST($C$276:$K$276,C281:K281,2,1)</f>
        <v>0.25920661614140039</v>
      </c>
      <c r="R281" s="345" t="s">
        <v>63</v>
      </c>
    </row>
    <row r="282" spans="1:18" s="175" customFormat="1" x14ac:dyDescent="0.3">
      <c r="A282" s="214"/>
      <c r="B282" s="345" t="s">
        <v>64</v>
      </c>
      <c r="C282" s="524">
        <f>AVERAGE(C306:C308)</f>
        <v>801.42864191294211</v>
      </c>
      <c r="D282" s="524">
        <f t="shared" ref="D282:I282" si="145">AVERAGE(D306:D308)</f>
        <v>1820.139867699769</v>
      </c>
      <c r="E282" s="524">
        <f t="shared" si="145"/>
        <v>300.91486656060584</v>
      </c>
      <c r="F282" s="524">
        <f t="shared" si="145"/>
        <v>753.04471625111455</v>
      </c>
      <c r="G282" s="524">
        <f t="shared" si="145"/>
        <v>198.72604890596844</v>
      </c>
      <c r="H282" s="524">
        <f t="shared" si="145"/>
        <v>321.99804310124642</v>
      </c>
      <c r="I282" s="524">
        <f t="shared" si="145"/>
        <v>652.08025933011015</v>
      </c>
      <c r="J282" s="524">
        <f t="shared" ref="J282" si="146">AVERAGE(J306:J308)</f>
        <v>132.42636773992064</v>
      </c>
      <c r="K282" s="524"/>
      <c r="L282" s="323">
        <f t="shared" si="132"/>
        <v>622.59485143770962</v>
      </c>
      <c r="M282" s="324">
        <f t="shared" si="133"/>
        <v>208.34722454284071</v>
      </c>
      <c r="N282" s="323">
        <f t="shared" si="134"/>
        <v>551.23494249088947</v>
      </c>
      <c r="O282" s="524"/>
      <c r="P282" s="524"/>
      <c r="Q282" s="526">
        <f t="shared" si="137"/>
        <v>3.0633882632243942E-2</v>
      </c>
      <c r="R282" s="345" t="s">
        <v>64</v>
      </c>
    </row>
    <row r="283" spans="1:18" s="175" customFormat="1" x14ac:dyDescent="0.3">
      <c r="A283" s="214"/>
      <c r="B283" s="345" t="s">
        <v>65</v>
      </c>
      <c r="C283" s="524"/>
      <c r="D283" s="524"/>
      <c r="E283" s="524"/>
      <c r="F283" s="524"/>
      <c r="G283" s="524">
        <f t="shared" ref="G283:I283" si="147">AVERAGE(G309:G311)</f>
        <v>661.57540235349825</v>
      </c>
      <c r="H283" s="524">
        <f t="shared" si="147"/>
        <v>3318.7546396499224</v>
      </c>
      <c r="I283" s="524">
        <f t="shared" si="147"/>
        <v>4369.3381979356109</v>
      </c>
      <c r="J283" s="524">
        <f t="shared" ref="J283" si="148">AVERAGE(J309:J311)</f>
        <v>975.70649149084181</v>
      </c>
      <c r="K283" s="524"/>
      <c r="L283" s="323">
        <f t="shared" si="132"/>
        <v>2331.3436828574686</v>
      </c>
      <c r="M283" s="324">
        <f t="shared" si="133"/>
        <v>722.29515567625697</v>
      </c>
      <c r="N283" s="323">
        <f t="shared" si="134"/>
        <v>1911.0133551060594</v>
      </c>
      <c r="O283" s="524"/>
      <c r="P283" s="524"/>
      <c r="Q283" s="526">
        <f t="shared" si="137"/>
        <v>8.9673233627039772E-2</v>
      </c>
      <c r="R283" s="345" t="s">
        <v>65</v>
      </c>
    </row>
    <row r="284" spans="1:18" s="175" customFormat="1" x14ac:dyDescent="0.3">
      <c r="A284" s="214"/>
      <c r="B284" s="345" t="s">
        <v>31</v>
      </c>
      <c r="C284" s="524">
        <f>AVERAGE(C312:C314)</f>
        <v>130.28119354821138</v>
      </c>
      <c r="D284" s="524">
        <f t="shared" ref="D284:F284" si="149">AVERAGE(D312:D314)</f>
        <v>258.00477251332268</v>
      </c>
      <c r="E284" s="524">
        <f t="shared" si="149"/>
        <v>128.73755955628829</v>
      </c>
      <c r="F284" s="524">
        <f t="shared" si="149"/>
        <v>325.60965380569149</v>
      </c>
      <c r="G284" s="524"/>
      <c r="H284" s="524"/>
      <c r="I284" s="524"/>
      <c r="J284" s="524"/>
      <c r="K284" s="524"/>
      <c r="L284" s="323">
        <f t="shared" si="132"/>
        <v>210.65829485587847</v>
      </c>
      <c r="M284" s="324">
        <f t="shared" si="133"/>
        <v>36.921402463704737</v>
      </c>
      <c r="N284" s="323">
        <f t="shared" si="134"/>
        <v>97.684848974690212</v>
      </c>
      <c r="O284" s="524"/>
      <c r="P284" s="524"/>
      <c r="Q284" s="526">
        <f t="shared" si="137"/>
        <v>0.10836226211341771</v>
      </c>
      <c r="R284" s="345" t="s">
        <v>31</v>
      </c>
    </row>
    <row r="285" spans="1:18" s="175" customFormat="1" ht="15" thickBot="1" x14ac:dyDescent="0.35">
      <c r="A285" s="214"/>
      <c r="B285" s="353" t="s">
        <v>59</v>
      </c>
      <c r="C285" s="529">
        <f>AVERAGE(C315:C317)</f>
        <v>425.85635340972129</v>
      </c>
      <c r="E285" s="529">
        <f t="shared" ref="E285" si="150">AVERAGE(E315:E317)</f>
        <v>191.4044494921815</v>
      </c>
      <c r="F285" s="529">
        <f t="shared" ref="F285" si="151">AVERAGE(F315:F317)</f>
        <v>331.49791864029078</v>
      </c>
      <c r="G285" s="529"/>
      <c r="H285" s="529"/>
      <c r="I285" s="529"/>
      <c r="J285" s="529"/>
      <c r="K285" s="529"/>
      <c r="L285" s="531">
        <f t="shared" si="132"/>
        <v>316.2529071807312</v>
      </c>
      <c r="M285" s="532">
        <f t="shared" si="133"/>
        <v>44.587364631443982</v>
      </c>
      <c r="N285" s="531">
        <f t="shared" si="134"/>
        <v>117.96707843055788</v>
      </c>
      <c r="O285" s="529"/>
      <c r="P285" s="529"/>
      <c r="Q285" s="526">
        <f t="shared" si="137"/>
        <v>8.6513754470093795E-2</v>
      </c>
      <c r="R285" s="353" t="s">
        <v>59</v>
      </c>
    </row>
    <row r="286" spans="1:18" ht="15" thickBot="1" x14ac:dyDescent="0.35">
      <c r="D286" s="529">
        <f>AVERAGE(D315:D317)</f>
        <v>124.98067554272558</v>
      </c>
    </row>
    <row r="287" spans="1:18" ht="15" thickBot="1" x14ac:dyDescent="0.35">
      <c r="B287" s="23" t="s">
        <v>17</v>
      </c>
      <c r="C287" s="175" t="s">
        <v>26</v>
      </c>
      <c r="D287" s="175" t="s">
        <v>27</v>
      </c>
      <c r="E287" s="175" t="s">
        <v>28</v>
      </c>
      <c r="F287" s="175" t="s">
        <v>29</v>
      </c>
      <c r="G287" s="505" t="s">
        <v>45</v>
      </c>
      <c r="H287" s="506" t="s">
        <v>46</v>
      </c>
      <c r="I287" s="506" t="s">
        <v>47</v>
      </c>
      <c r="J287" s="551" t="s">
        <v>48</v>
      </c>
      <c r="K287" s="45" t="s">
        <v>25</v>
      </c>
      <c r="L287" s="45"/>
      <c r="M287" s="45"/>
      <c r="N287" s="45"/>
    </row>
    <row r="288" spans="1:18" ht="15.6" x14ac:dyDescent="0.3">
      <c r="B288" s="24" t="s">
        <v>3</v>
      </c>
      <c r="C288" s="223">
        <v>83.310610992207089</v>
      </c>
      <c r="D288" s="223">
        <v>84.633954982321399</v>
      </c>
      <c r="E288" s="223">
        <v>81.721824458637798</v>
      </c>
      <c r="F288" s="223">
        <v>94.399236331112462</v>
      </c>
      <c r="G288" s="51">
        <v>91.578095125200917</v>
      </c>
      <c r="H288" s="51">
        <v>111.68333883116296</v>
      </c>
      <c r="I288" s="51">
        <v>43.525113764232842</v>
      </c>
      <c r="J288" s="196">
        <v>29.092934466374437</v>
      </c>
      <c r="K288" s="196">
        <f>AVERAGE(C288:I290)</f>
        <v>100</v>
      </c>
      <c r="L288" s="300">
        <f>M288/SQRT((20))</f>
        <v>6.8847398274195495</v>
      </c>
      <c r="M288" s="196">
        <f>STDEV(C288:I290)</f>
        <v>30.789492523020566</v>
      </c>
      <c r="N288" s="196"/>
      <c r="O288" s="23"/>
      <c r="P288" s="47">
        <f>AVERAGE(G288:I290)</f>
        <v>100.00000000000001</v>
      </c>
      <c r="Q288" s="49">
        <f>R288/9</f>
        <v>3.6533760694528166</v>
      </c>
      <c r="R288" s="44">
        <f>STDEV(G287:I289)</f>
        <v>32.880384625075351</v>
      </c>
    </row>
    <row r="289" spans="2:18" ht="15.6" x14ac:dyDescent="0.3">
      <c r="B289" s="25"/>
      <c r="C289" s="223">
        <v>87.587316717864326</v>
      </c>
      <c r="D289" s="223">
        <v>124.01187730712827</v>
      </c>
      <c r="E289" s="223">
        <v>93.837931602289146</v>
      </c>
      <c r="F289" s="223">
        <v>76.957873246381922</v>
      </c>
      <c r="G289" s="52">
        <v>83.685320834912304</v>
      </c>
      <c r="H289" s="52">
        <v>142.46555278566473</v>
      </c>
      <c r="I289" s="52">
        <v>84.444023010523338</v>
      </c>
      <c r="J289" s="196">
        <v>136.2936146775038</v>
      </c>
      <c r="K289" s="196"/>
      <c r="L289" s="300"/>
      <c r="M289" s="196"/>
      <c r="N289" s="196"/>
      <c r="O289" s="23"/>
      <c r="P289" s="23"/>
      <c r="Q289" s="23"/>
      <c r="R289" s="23"/>
    </row>
    <row r="290" spans="2:18" ht="15.6" x14ac:dyDescent="0.3">
      <c r="B290" s="25"/>
      <c r="C290" s="223">
        <v>129.10207228992857</v>
      </c>
      <c r="D290" s="223">
        <v>91.354167710550328</v>
      </c>
      <c r="E290" s="223">
        <v>124.44024393907301</v>
      </c>
      <c r="F290" s="223">
        <v>128.64289042250564</v>
      </c>
      <c r="G290" s="52">
        <v>124.73658403988679</v>
      </c>
      <c r="H290" s="52">
        <v>45.851108383172317</v>
      </c>
      <c r="I290" s="52">
        <v>172.03086322524382</v>
      </c>
      <c r="J290" s="196">
        <v>134.61345085612174</v>
      </c>
      <c r="K290" s="196"/>
      <c r="L290" s="300"/>
      <c r="M290" s="196"/>
      <c r="N290" s="196"/>
      <c r="O290" s="23"/>
      <c r="P290" s="23"/>
      <c r="Q290" s="23"/>
      <c r="R290" s="23"/>
    </row>
    <row r="291" spans="2:18" ht="15.6" x14ac:dyDescent="0.3">
      <c r="B291" s="26" t="s">
        <v>4</v>
      </c>
      <c r="C291" s="224">
        <v>1139.3639058741774</v>
      </c>
      <c r="D291" s="224">
        <v>6149.6467846524356</v>
      </c>
      <c r="E291" s="224">
        <v>989.84328851980945</v>
      </c>
      <c r="F291" s="224">
        <v>1912.074104596227</v>
      </c>
      <c r="G291" s="53">
        <v>678.12583628725361</v>
      </c>
      <c r="H291" s="53">
        <v>1961.016387510967</v>
      </c>
      <c r="I291" s="53">
        <v>1882.870925378322</v>
      </c>
      <c r="J291" s="197">
        <v>456.78631601112113</v>
      </c>
      <c r="K291" s="196">
        <f>AVERAGE(C291:I293)</f>
        <v>2015.6682479663123</v>
      </c>
      <c r="L291" s="300">
        <f>M291/SQRT((20))</f>
        <v>368.23347064226493</v>
      </c>
      <c r="M291" s="196">
        <f>STDEV(C291:I293)</f>
        <v>1646.7901438935551</v>
      </c>
      <c r="N291" s="1">
        <f>TTEST($C$288:$I$290,C291:I293,2,2)</f>
        <v>4.3554224357933395E-6</v>
      </c>
      <c r="O291" s="1">
        <f>TTEST($G$288:$I$290,G291:I293,2,2)</f>
        <v>2.5401441869331466E-6</v>
      </c>
      <c r="P291" s="47">
        <f>AVERAGE(G291:I293)</f>
        <v>1361.9451097989918</v>
      </c>
      <c r="Q291" s="49">
        <f>R291/9</f>
        <v>87.690321295194252</v>
      </c>
      <c r="R291" s="44">
        <f>STDEV(G290:I292)</f>
        <v>789.2128916567483</v>
      </c>
    </row>
    <row r="292" spans="2:18" ht="15.6" x14ac:dyDescent="0.3">
      <c r="B292" s="26"/>
      <c r="C292" s="224">
        <v>1056.9418736447828</v>
      </c>
      <c r="D292" s="224">
        <v>6107.0780356410369</v>
      </c>
      <c r="E292" s="224">
        <v>956.21675587984009</v>
      </c>
      <c r="F292" s="224"/>
      <c r="G292" s="53">
        <v>947.7549295947224</v>
      </c>
      <c r="H292" s="53">
        <v>1625.2667617298521</v>
      </c>
      <c r="I292" s="53">
        <v>1649.1294569385402</v>
      </c>
      <c r="J292" s="197">
        <v>372.24316000138396</v>
      </c>
      <c r="K292" s="197"/>
      <c r="L292" s="301"/>
      <c r="M292" s="197"/>
      <c r="N292" s="197"/>
      <c r="O292" s="23"/>
      <c r="P292" s="23"/>
      <c r="Q292" s="23"/>
      <c r="R292" s="23"/>
    </row>
    <row r="293" spans="2:18" ht="15.6" x14ac:dyDescent="0.3">
      <c r="B293" s="26"/>
      <c r="C293" s="224">
        <v>1939.3649512618101</v>
      </c>
      <c r="D293" s="224">
        <v>4657.8131858529596</v>
      </c>
      <c r="E293" s="224">
        <v>1163.0905954906141</v>
      </c>
      <c r="F293" s="224">
        <v>1984.4254897216385</v>
      </c>
      <c r="G293" s="53">
        <v>844.0539598752348</v>
      </c>
      <c r="H293" s="53">
        <v>799.50661039476063</v>
      </c>
      <c r="I293" s="53">
        <v>1869.781120481271</v>
      </c>
      <c r="J293" s="197">
        <v>451.15526833452753</v>
      </c>
      <c r="K293" s="197"/>
      <c r="L293" s="301"/>
      <c r="M293" s="197"/>
      <c r="N293" s="197"/>
      <c r="O293" s="23"/>
      <c r="P293" s="23"/>
      <c r="Q293" s="23"/>
      <c r="R293" s="23"/>
    </row>
    <row r="294" spans="2:18" ht="15.6" x14ac:dyDescent="0.3">
      <c r="B294" s="27" t="s">
        <v>5</v>
      </c>
      <c r="C294" s="223">
        <v>282.25055828665796</v>
      </c>
      <c r="D294" s="223">
        <v>567.70296519543319</v>
      </c>
      <c r="E294" s="223">
        <v>114.13940937114157</v>
      </c>
      <c r="F294" s="223">
        <v>117.23589329074264</v>
      </c>
      <c r="G294" s="54">
        <v>85.868288259832084</v>
      </c>
      <c r="H294" s="54">
        <v>572.57529102060289</v>
      </c>
      <c r="I294" s="54">
        <v>336.09739625716531</v>
      </c>
      <c r="J294" s="198">
        <v>35.700466213532955</v>
      </c>
      <c r="K294" s="196">
        <f>AVERAGE(C294:I296)</f>
        <v>280.66837608316871</v>
      </c>
      <c r="L294" s="300">
        <f>M294/SQRT((20))</f>
        <v>46.008764030443821</v>
      </c>
      <c r="M294" s="196">
        <f>STDEV(C294:I296)</f>
        <v>205.75744786563919</v>
      </c>
      <c r="N294" s="1">
        <f>TTEST($C$288:$I$290,C294:I296,2,2)</f>
        <v>2.8284215403797579E-4</v>
      </c>
      <c r="O294" s="1">
        <f>TTEST($G$288:$I$290,G294:I296,2,2)</f>
        <v>2.1027638911011722E-2</v>
      </c>
      <c r="P294" s="47">
        <f>AVERAGE(G294:I296)</f>
        <v>240.9322362632623</v>
      </c>
      <c r="Q294" s="49">
        <f>R294/9</f>
        <v>62.808843890085505</v>
      </c>
      <c r="R294" s="44">
        <f>STDEV(G293:I295)</f>
        <v>565.27959501076953</v>
      </c>
    </row>
    <row r="295" spans="2:18" ht="15.6" x14ac:dyDescent="0.3">
      <c r="B295" s="27"/>
      <c r="C295" s="223">
        <v>162.73646799288971</v>
      </c>
      <c r="D295" s="223">
        <v>739.18962621793116</v>
      </c>
      <c r="E295" s="223">
        <v>208.98362158775592</v>
      </c>
      <c r="F295" s="223">
        <v>157.79789777236877</v>
      </c>
      <c r="G295" s="54">
        <v>123.14083283551862</v>
      </c>
      <c r="H295" s="54">
        <v>141.47811143743201</v>
      </c>
      <c r="I295" s="54">
        <v>311.27022494495702</v>
      </c>
      <c r="J295" s="198">
        <v>56.844485460902071</v>
      </c>
      <c r="K295" s="198"/>
      <c r="L295" s="302"/>
      <c r="M295" s="198"/>
      <c r="N295" s="198"/>
    </row>
    <row r="296" spans="2:18" ht="15.6" x14ac:dyDescent="0.3">
      <c r="B296" s="27"/>
      <c r="C296" s="223">
        <v>187.92734561667027</v>
      </c>
      <c r="D296" s="223">
        <v>760.01589280983012</v>
      </c>
      <c r="E296" s="223">
        <v>212.62645455870557</v>
      </c>
      <c r="F296" s="223">
        <v>215.03963867705752</v>
      </c>
      <c r="G296" s="54">
        <v>153.27171155461772</v>
      </c>
      <c r="H296" s="54">
        <v>113.24775887864979</v>
      </c>
      <c r="I296" s="54">
        <v>331.44051118058474</v>
      </c>
      <c r="J296" s="198">
        <v>53.095724772159151</v>
      </c>
      <c r="K296" s="198"/>
      <c r="L296" s="302"/>
      <c r="M296" s="198"/>
      <c r="N296" s="198"/>
    </row>
    <row r="297" spans="2:18" ht="15.6" x14ac:dyDescent="0.3">
      <c r="B297" s="28" t="s">
        <v>6</v>
      </c>
      <c r="C297" s="224">
        <v>547.90058381898075</v>
      </c>
      <c r="D297" s="224">
        <v>814.68496313024866</v>
      </c>
      <c r="E297" s="224">
        <v>263.13555776590874</v>
      </c>
      <c r="F297" s="224">
        <v>409.3610551476196</v>
      </c>
      <c r="G297" s="55">
        <v>134.7548505603983</v>
      </c>
      <c r="H297" s="55">
        <v>695.6804282084571</v>
      </c>
      <c r="I297" s="55">
        <v>373.174390612553</v>
      </c>
      <c r="J297" s="199">
        <v>108.34653995127036</v>
      </c>
      <c r="K297" s="196">
        <f>AVERAGE(C297:I299)</f>
        <v>507.83433028122471</v>
      </c>
      <c r="L297" s="300">
        <f>M297/SQRT((20))</f>
        <v>67.663863671945876</v>
      </c>
      <c r="M297" s="196">
        <f>STDEV(C297:I299)</f>
        <v>302.60199758149901</v>
      </c>
      <c r="N297" s="1">
        <f>TTEST($C$288:$I$290,C297:I299,2,2)</f>
        <v>2.9606226171722061E-7</v>
      </c>
      <c r="O297" s="1">
        <f>TTEST($G$288:$I$290,G297:I299,2,2)</f>
        <v>7.8751952093458425E-3</v>
      </c>
      <c r="P297" s="47">
        <f>AVERAGE(G297:I299)</f>
        <v>479.44314662973716</v>
      </c>
      <c r="Q297" s="49">
        <f>R297/9</f>
        <v>29.963863354502482</v>
      </c>
      <c r="R297" s="44">
        <f>STDEV(G296:I298)</f>
        <v>269.67477019052234</v>
      </c>
    </row>
    <row r="298" spans="2:18" ht="15.6" x14ac:dyDescent="0.3">
      <c r="B298" s="28"/>
      <c r="C298" s="224">
        <v>498.81277967858102</v>
      </c>
      <c r="D298" s="224">
        <v>1017.4760266130945</v>
      </c>
      <c r="E298" s="224">
        <v>285.23518025571104</v>
      </c>
      <c r="F298" s="224">
        <v>414.46056597558982</v>
      </c>
      <c r="G298" s="55">
        <v>108.96332976348138</v>
      </c>
      <c r="H298" s="55">
        <v>430.51416145623034</v>
      </c>
      <c r="I298" s="55">
        <v>855.96405531953747</v>
      </c>
      <c r="J298" s="199">
        <v>128.89431875160537</v>
      </c>
      <c r="K298" s="199"/>
      <c r="L298" s="303"/>
      <c r="M298" s="199"/>
      <c r="N298" s="199"/>
    </row>
    <row r="299" spans="2:18" ht="15.6" x14ac:dyDescent="0.3">
      <c r="B299" s="28"/>
      <c r="C299" s="224">
        <v>554.80068515856419</v>
      </c>
      <c r="D299" s="224">
        <v>904.14948707766405</v>
      </c>
      <c r="E299" s="224">
        <v>321.91292586955961</v>
      </c>
      <c r="F299" s="224">
        <v>317.60280574656025</v>
      </c>
      <c r="G299" s="55">
        <v>116.20884007893545</v>
      </c>
      <c r="H299" s="55">
        <v>1196.7891741457074</v>
      </c>
      <c r="I299" s="55">
        <v>402.93908952233505</v>
      </c>
      <c r="J299" s="199">
        <v>65.967946373753975</v>
      </c>
      <c r="K299" s="199"/>
      <c r="L299" s="303"/>
      <c r="M299" s="199"/>
      <c r="N299" s="199"/>
    </row>
    <row r="300" spans="2:18" ht="15.6" x14ac:dyDescent="0.3">
      <c r="B300" s="29" t="s">
        <v>7</v>
      </c>
      <c r="C300" s="223">
        <v>151.91167257929925</v>
      </c>
      <c r="D300" s="223">
        <v>186.83091398140925</v>
      </c>
      <c r="E300" s="223">
        <v>92.230248720702278</v>
      </c>
      <c r="F300" s="223">
        <v>145.59709601324963</v>
      </c>
      <c r="G300" s="56">
        <v>90.406539428733765</v>
      </c>
      <c r="H300" s="56">
        <v>176.74571412358418</v>
      </c>
      <c r="I300" s="56">
        <v>152.79182784386404</v>
      </c>
      <c r="J300" s="200">
        <v>61.236541121526727</v>
      </c>
      <c r="K300" s="196">
        <f>AVERAGE(C300:I302)</f>
        <v>143.47131755853263</v>
      </c>
      <c r="L300" s="300">
        <f>M300/SQRT((20))</f>
        <v>10.725013749875361</v>
      </c>
      <c r="M300" s="196">
        <f>STDEV(C300:I302)</f>
        <v>47.963719608682467</v>
      </c>
      <c r="N300" s="1">
        <f>TTEST($C$288:$I$290,C300:I302,2,2)</f>
        <v>1.1737792628210883E-3</v>
      </c>
      <c r="O300" s="1">
        <f>TTEST($G$288:$I$290,G300:I302,2,2)</f>
        <v>5.1874091775353764E-2</v>
      </c>
      <c r="P300" s="47">
        <f>AVERAGE(G300:I302)</f>
        <v>149.77988226229732</v>
      </c>
      <c r="Q300" s="49">
        <f>R300/9</f>
        <v>39.532563310668046</v>
      </c>
      <c r="R300" s="44">
        <f>STDEV(G299:I301)</f>
        <v>355.79306979601239</v>
      </c>
    </row>
    <row r="301" spans="2:18" ht="15.6" x14ac:dyDescent="0.3">
      <c r="B301" s="29"/>
      <c r="C301" s="223">
        <v>98.02983046629889</v>
      </c>
      <c r="D301" s="223">
        <v>193.43375013534825</v>
      </c>
      <c r="E301" s="223">
        <v>103.49205809961886</v>
      </c>
      <c r="F301" s="223">
        <v>110.88313120756732</v>
      </c>
      <c r="G301" s="56">
        <v>111.08821955186062</v>
      </c>
      <c r="H301" s="56">
        <v>110.14052989641874</v>
      </c>
      <c r="I301" s="56">
        <v>179.38455280987949</v>
      </c>
      <c r="J301" s="200">
        <v>60.107694993753611</v>
      </c>
      <c r="K301" s="200"/>
      <c r="L301" s="304"/>
      <c r="M301" s="196"/>
      <c r="N301" s="200"/>
    </row>
    <row r="302" spans="2:18" ht="15.6" x14ac:dyDescent="0.3">
      <c r="B302" s="29"/>
      <c r="C302" s="223">
        <v>151.91167257929925</v>
      </c>
      <c r="D302" s="223">
        <v>211.71390668267759</v>
      </c>
      <c r="E302" s="223">
        <v>129.56050410232729</v>
      </c>
      <c r="F302" s="223">
        <v>89.283943800711711</v>
      </c>
      <c r="G302" s="56">
        <v>75.010027586532672</v>
      </c>
      <c r="H302" s="56">
        <v>210.31208713230168</v>
      </c>
      <c r="I302" s="56">
        <v>242.13944198750062</v>
      </c>
      <c r="J302" s="200">
        <v>58.999658231709702</v>
      </c>
      <c r="K302" s="200"/>
      <c r="L302" s="304"/>
      <c r="M302" s="196"/>
      <c r="N302" s="200"/>
    </row>
    <row r="303" spans="2:18" x14ac:dyDescent="0.3">
      <c r="B303" s="30" t="s">
        <v>8</v>
      </c>
      <c r="G303" s="57">
        <v>160.33678358091001</v>
      </c>
      <c r="H303" s="57">
        <v>822.0618869459106</v>
      </c>
      <c r="I303" s="57">
        <v>2650.2065190979897</v>
      </c>
      <c r="J303" s="201">
        <v>261.39407707886278</v>
      </c>
      <c r="K303" s="196">
        <f>AVERAGE(C303:I305)</f>
        <v>975.61307192407662</v>
      </c>
      <c r="L303" s="300">
        <f>M303/SQRT((8))</f>
        <v>374.38810651821882</v>
      </c>
      <c r="M303" s="196">
        <f>STDEV(C303:I305)</f>
        <v>1058.9294756584961</v>
      </c>
      <c r="N303" s="1">
        <f>TTEST($C$288:$I$290,C303:I305,2,2)</f>
        <v>5.7022217663319126E-4</v>
      </c>
      <c r="O303" s="1">
        <f>TTEST($G$288:$I$290,G303:I305,2,2)</f>
        <v>2.5054847334152537E-2</v>
      </c>
      <c r="P303" s="47">
        <f>AVERAGE(G303:I305)</f>
        <v>975.61307192407662</v>
      </c>
      <c r="Q303" s="49">
        <f>R303/9</f>
        <v>95.517792199065852</v>
      </c>
      <c r="R303" s="44">
        <f>STDEV(G302:I304)</f>
        <v>859.66012979159268</v>
      </c>
    </row>
    <row r="304" spans="2:18" x14ac:dyDescent="0.3">
      <c r="B304" s="30"/>
      <c r="G304" s="57">
        <v>185.92526434395486</v>
      </c>
      <c r="H304" s="57">
        <v>681.31499025050323</v>
      </c>
      <c r="I304" s="60"/>
      <c r="J304" s="218">
        <v>119.64965842417321</v>
      </c>
      <c r="K304" s="200"/>
      <c r="L304" s="305"/>
      <c r="M304" s="197"/>
      <c r="N304" s="218"/>
      <c r="O304" s="50"/>
      <c r="P304" s="50"/>
      <c r="Q304" s="50"/>
      <c r="R304" s="50"/>
    </row>
    <row r="305" spans="2:18" x14ac:dyDescent="0.3">
      <c r="B305" s="30"/>
      <c r="G305" s="57">
        <v>295.55735333893006</v>
      </c>
      <c r="H305" s="57">
        <v>359.29525873642501</v>
      </c>
      <c r="I305" s="57">
        <v>2650.2065190979897</v>
      </c>
      <c r="J305" s="201">
        <v>144.11767393455048</v>
      </c>
      <c r="K305" s="200"/>
      <c r="L305" s="306"/>
      <c r="M305" s="197"/>
      <c r="N305" s="201"/>
      <c r="O305" s="50"/>
      <c r="P305" s="50"/>
      <c r="Q305" s="50"/>
      <c r="R305" s="50"/>
    </row>
    <row r="306" spans="2:18" ht="15.6" x14ac:dyDescent="0.3">
      <c r="B306" s="31" t="s">
        <v>9</v>
      </c>
      <c r="C306" s="224">
        <v>807.59524815383463</v>
      </c>
      <c r="D306" s="224">
        <v>1874.9686848025326</v>
      </c>
      <c r="E306" s="224">
        <v>223.94039366781524</v>
      </c>
      <c r="F306" s="224">
        <v>860.41517991361377</v>
      </c>
      <c r="G306" s="58">
        <v>224.08816904271302</v>
      </c>
      <c r="H306" s="58">
        <v>257.31317872625743</v>
      </c>
      <c r="I306" s="58">
        <v>670.52235906891019</v>
      </c>
      <c r="J306" s="202">
        <v>129.6962148489196</v>
      </c>
      <c r="K306" s="196">
        <f>AVERAGE(C306:I308)</f>
        <v>692.61892053739371</v>
      </c>
      <c r="L306" s="300">
        <f>M306/SQRT((20))</f>
        <v>119.72620343535304</v>
      </c>
      <c r="M306" s="196">
        <f>STDEV(C306:I308)</f>
        <v>535.43185913883656</v>
      </c>
      <c r="N306" s="1">
        <f>TTEST($C$288:$I$290,C306:I308,2,2)</f>
        <v>9.6640678828345169E-6</v>
      </c>
      <c r="O306" s="1">
        <f>TTEST($G$288:$I$290,G306:I308,2,2)</f>
        <v>8.0637611701117769E-4</v>
      </c>
      <c r="P306" s="47">
        <f>AVERAGE(G306:I308)</f>
        <v>390.93478377910833</v>
      </c>
      <c r="Q306" s="49">
        <f>R306/9</f>
        <v>86.792509669030821</v>
      </c>
      <c r="R306" s="44">
        <f>STDEV(G305:I307)</f>
        <v>781.13258702127735</v>
      </c>
    </row>
    <row r="307" spans="2:18" ht="15.6" x14ac:dyDescent="0.3">
      <c r="B307" s="31"/>
      <c r="C307" s="224">
        <v>471.49713347046099</v>
      </c>
      <c r="D307" s="224">
        <v>1836.3011690545698</v>
      </c>
      <c r="E307" s="224">
        <v>323.77260356659673</v>
      </c>
      <c r="F307" s="224">
        <v>710.18146349397</v>
      </c>
      <c r="G307" s="58">
        <v>152.28815568184532</v>
      </c>
      <c r="H307" s="58">
        <v>351.87599906103412</v>
      </c>
      <c r="I307" s="58">
        <v>694.32397078845418</v>
      </c>
      <c r="J307" s="202">
        <v>132.1319607202968</v>
      </c>
      <c r="K307" s="202"/>
      <c r="L307" s="307"/>
      <c r="M307" s="196"/>
      <c r="N307" s="202"/>
      <c r="O307" s="50"/>
      <c r="P307" s="50"/>
      <c r="Q307" s="50"/>
      <c r="R307" s="50"/>
    </row>
    <row r="308" spans="2:18" ht="15.6" x14ac:dyDescent="0.3">
      <c r="B308" s="31"/>
      <c r="C308" s="224">
        <v>1125.1935441145306</v>
      </c>
      <c r="D308" s="224">
        <v>1749.1497492422047</v>
      </c>
      <c r="E308" s="224">
        <v>355.03160244740559</v>
      </c>
      <c r="F308" s="224">
        <v>688.53750534575977</v>
      </c>
      <c r="G308" s="58">
        <v>219.80182199334689</v>
      </c>
      <c r="H308" s="58">
        <v>356.80495151644766</v>
      </c>
      <c r="I308" s="58">
        <v>591.3944481329662</v>
      </c>
      <c r="J308" s="202">
        <v>135.45092765054551</v>
      </c>
      <c r="K308" s="202"/>
      <c r="L308" s="307"/>
      <c r="M308" s="196"/>
      <c r="N308" s="202"/>
      <c r="O308" s="50"/>
      <c r="P308" s="50"/>
      <c r="Q308" s="50"/>
      <c r="R308" s="50"/>
    </row>
    <row r="309" spans="2:18" x14ac:dyDescent="0.3">
      <c r="B309" s="588" t="s">
        <v>10</v>
      </c>
      <c r="G309" s="59">
        <v>592.37512145495998</v>
      </c>
      <c r="H309" s="59">
        <v>1444.023367830092</v>
      </c>
      <c r="I309" s="59">
        <v>5590.698422398701</v>
      </c>
      <c r="J309" s="203">
        <v>997.92376400012972</v>
      </c>
      <c r="K309" s="196">
        <f>AVERAGE(C309:I311)</f>
        <v>2783.2227466463437</v>
      </c>
      <c r="L309" s="300">
        <f>M309/SQRT((9))</f>
        <v>649.94404179056846</v>
      </c>
      <c r="M309" s="196">
        <f>STDEV(C309:I311)</f>
        <v>1949.8321253717054</v>
      </c>
      <c r="N309" s="1">
        <f>TTEST($C$288:$I$290,C309:I311,2,2)</f>
        <v>5.3577176521949428E-7</v>
      </c>
      <c r="O309" s="1">
        <f>TTEST($G$288:$I$290,G309:I311,2,2)</f>
        <v>7.8983967725313191E-4</v>
      </c>
      <c r="P309" s="47">
        <f>AVERAGE(G309:I311)</f>
        <v>2783.2227466463437</v>
      </c>
      <c r="Q309" s="49">
        <f>R309/9</f>
        <v>235.71572736969068</v>
      </c>
      <c r="R309" s="44">
        <f>STDEV(G308:I310)</f>
        <v>2121.4415463272162</v>
      </c>
    </row>
    <row r="310" spans="2:18" x14ac:dyDescent="0.3">
      <c r="B310" s="588"/>
      <c r="G310" s="59">
        <v>718.57683280354411</v>
      </c>
      <c r="H310" s="59">
        <v>4945.6438876641851</v>
      </c>
      <c r="I310" s="59">
        <v>3627.6031538442985</v>
      </c>
      <c r="J310" s="203">
        <v>886.9933631194092</v>
      </c>
      <c r="K310" s="203"/>
      <c r="L310" s="308"/>
      <c r="M310" s="197"/>
      <c r="N310" s="203"/>
    </row>
    <row r="311" spans="2:18" x14ac:dyDescent="0.3">
      <c r="B311" s="32"/>
      <c r="G311" s="59">
        <v>673.77425280199088</v>
      </c>
      <c r="H311" s="59">
        <v>3566.5966634554907</v>
      </c>
      <c r="I311" s="59">
        <v>3889.7130175638317</v>
      </c>
      <c r="J311" s="203">
        <v>1042.2023473529866</v>
      </c>
      <c r="K311" s="203"/>
      <c r="L311" s="308"/>
      <c r="M311" s="197"/>
      <c r="N311" s="203"/>
    </row>
    <row r="312" spans="2:18" s="175" customFormat="1" ht="15.6" x14ac:dyDescent="0.3">
      <c r="B312" s="272" t="s">
        <v>31</v>
      </c>
      <c r="C312" s="275">
        <v>147.23229494390745</v>
      </c>
      <c r="D312" s="275">
        <v>260.76570004128985</v>
      </c>
      <c r="E312" s="275">
        <v>115.46197589611197</v>
      </c>
      <c r="F312" s="275">
        <v>285.87912586802469</v>
      </c>
      <c r="K312" s="196">
        <f>AVERAGE(C312:I314)</f>
        <v>210.65829485587844</v>
      </c>
      <c r="L312" s="300">
        <f>M312/SQRT((12))</f>
        <v>27.129557343716069</v>
      </c>
      <c r="M312" s="196">
        <f>STDEV(C312:I314)</f>
        <v>93.979543412339154</v>
      </c>
      <c r="N312" s="1">
        <f>TTEST($C$288:$I$290,C312:I314,2,2)</f>
        <v>2.1693788351733697E-5</v>
      </c>
    </row>
    <row r="313" spans="2:18" s="175" customFormat="1" ht="15.6" x14ac:dyDescent="0.3">
      <c r="B313" s="272"/>
      <c r="C313" s="275">
        <v>110.40605554053369</v>
      </c>
      <c r="D313" s="275">
        <v>269.98148320719127</v>
      </c>
      <c r="E313" s="275">
        <v>140.44173298131085</v>
      </c>
      <c r="F313" s="275">
        <v>284.11495825350272</v>
      </c>
      <c r="K313" s="202"/>
      <c r="L313" s="307"/>
      <c r="M313" s="198"/>
      <c r="N313" s="202"/>
    </row>
    <row r="314" spans="2:18" s="175" customFormat="1" ht="15.6" x14ac:dyDescent="0.3">
      <c r="B314" s="272"/>
      <c r="C314" s="275">
        <v>133.205230160193</v>
      </c>
      <c r="D314" s="275">
        <v>243.26713429148683</v>
      </c>
      <c r="E314" s="275">
        <v>130.30896979144202</v>
      </c>
      <c r="F314" s="275">
        <v>406.83487729554702</v>
      </c>
      <c r="K314" s="202"/>
      <c r="L314" s="307"/>
      <c r="M314" s="198"/>
      <c r="N314" s="202"/>
    </row>
    <row r="315" spans="2:18" s="175" customFormat="1" ht="15.6" x14ac:dyDescent="0.3">
      <c r="B315" s="273" t="s">
        <v>32</v>
      </c>
      <c r="C315" s="274">
        <v>440.13440284922598</v>
      </c>
      <c r="D315" s="274">
        <v>173.08722261373555</v>
      </c>
      <c r="E315" s="274">
        <v>234.50164568811397</v>
      </c>
      <c r="F315" s="274">
        <v>329.62064692763437</v>
      </c>
      <c r="K315" s="196">
        <f>AVERAGE(C315:I317)</f>
        <v>268.43484927122978</v>
      </c>
      <c r="L315" s="300">
        <f>M315/SQRT((12))</f>
        <v>36.268474486875547</v>
      </c>
      <c r="M315" s="196">
        <f>STDEV(C315:I317)</f>
        <v>125.63768104856803</v>
      </c>
      <c r="N315" s="1">
        <f>TTEST($C$288:$I$290,C315:I317,2,2)</f>
        <v>1.6073684128373249E-6</v>
      </c>
    </row>
    <row r="316" spans="2:18" s="175" customFormat="1" ht="15.6" x14ac:dyDescent="0.3">
      <c r="B316" s="273"/>
      <c r="C316" s="274">
        <v>426.57682003620044</v>
      </c>
      <c r="D316" s="274">
        <v>107.92678220267021</v>
      </c>
      <c r="E316" s="274">
        <v>171.81261841634137</v>
      </c>
      <c r="F316" s="274">
        <v>309.83533541679623</v>
      </c>
      <c r="K316" s="203"/>
      <c r="L316" s="308"/>
      <c r="M316" s="199"/>
      <c r="N316" s="203"/>
    </row>
    <row r="317" spans="2:18" s="175" customFormat="1" ht="16.2" thickBot="1" x14ac:dyDescent="0.35">
      <c r="B317" s="273"/>
      <c r="C317" s="274">
        <v>410.85783734373734</v>
      </c>
      <c r="D317" s="274">
        <v>93.928021811770961</v>
      </c>
      <c r="E317" s="274">
        <v>167.89908437208916</v>
      </c>
      <c r="F317" s="274">
        <v>355.03777357644174</v>
      </c>
      <c r="K317" s="203"/>
      <c r="L317" s="308"/>
      <c r="M317" s="199"/>
      <c r="N317" s="203"/>
    </row>
    <row r="318" spans="2:18" s="175" customFormat="1" ht="15" thickBot="1" x14ac:dyDescent="0.35">
      <c r="B318" s="520" t="s">
        <v>18</v>
      </c>
      <c r="C318" s="505" t="s">
        <v>39</v>
      </c>
      <c r="D318" s="506" t="s">
        <v>40</v>
      </c>
      <c r="E318" s="506" t="s">
        <v>41</v>
      </c>
      <c r="F318" s="506" t="s">
        <v>42</v>
      </c>
      <c r="G318" s="506" t="s">
        <v>45</v>
      </c>
      <c r="H318" s="506" t="s">
        <v>46</v>
      </c>
      <c r="I318" s="506" t="s">
        <v>47</v>
      </c>
      <c r="J318" s="506"/>
      <c r="K318" s="506" t="s">
        <v>48</v>
      </c>
      <c r="L318" s="507" t="s">
        <v>13</v>
      </c>
      <c r="M318" s="508" t="s">
        <v>15</v>
      </c>
      <c r="N318" s="507" t="s">
        <v>14</v>
      </c>
      <c r="O318" s="509" t="s">
        <v>16</v>
      </c>
      <c r="P318" s="521" t="s">
        <v>66</v>
      </c>
      <c r="Q318" s="522" t="s">
        <v>67</v>
      </c>
    </row>
    <row r="319" spans="2:18" s="175" customFormat="1" x14ac:dyDescent="0.3">
      <c r="B319" s="475" t="s">
        <v>3</v>
      </c>
      <c r="C319" s="523">
        <f>AVERAGE(C331:C333)</f>
        <v>100</v>
      </c>
      <c r="D319" s="523">
        <f t="shared" ref="D319:I319" si="152">AVERAGE(D331:D333)</f>
        <v>100</v>
      </c>
      <c r="E319" s="523">
        <f t="shared" si="152"/>
        <v>100</v>
      </c>
      <c r="F319" s="523">
        <f t="shared" si="152"/>
        <v>100</v>
      </c>
      <c r="G319" s="523">
        <f t="shared" si="152"/>
        <v>100</v>
      </c>
      <c r="H319" s="523">
        <f t="shared" si="152"/>
        <v>100</v>
      </c>
      <c r="I319" s="523">
        <f t="shared" si="152"/>
        <v>100</v>
      </c>
      <c r="J319" s="523">
        <f t="shared" ref="J319" si="153">AVERAGE(J331:J333)</f>
        <v>100</v>
      </c>
      <c r="K319" s="523"/>
      <c r="L319" s="323">
        <f>AVERAGE(C319:K319)</f>
        <v>100</v>
      </c>
      <c r="M319" s="324">
        <f>N319/SQRT((7))</f>
        <v>0</v>
      </c>
      <c r="N319" s="323">
        <f>STDEV(C319:I319)</f>
        <v>0</v>
      </c>
      <c r="O319" s="512" t="s">
        <v>25</v>
      </c>
      <c r="P319" s="524"/>
      <c r="Q319" s="525"/>
    </row>
    <row r="320" spans="2:18" s="175" customFormat="1" x14ac:dyDescent="0.3">
      <c r="B320" s="345" t="s">
        <v>59</v>
      </c>
      <c r="C320" s="524">
        <f>AVERAGE(C334:C336)</f>
        <v>931.7048381115934</v>
      </c>
      <c r="D320" s="524">
        <f t="shared" ref="D320:I320" si="154">AVERAGE(D334:D336)</f>
        <v>991.81423870614753</v>
      </c>
      <c r="E320" s="524">
        <f t="shared" si="154"/>
        <v>899.14247692266679</v>
      </c>
      <c r="F320" s="524">
        <f t="shared" si="154"/>
        <v>939.54915853260331</v>
      </c>
      <c r="G320" s="524">
        <f t="shared" si="154"/>
        <v>676.43128040926842</v>
      </c>
      <c r="H320" s="524">
        <f t="shared" si="154"/>
        <v>1548.7074756749298</v>
      </c>
      <c r="I320" s="524">
        <f t="shared" si="154"/>
        <v>1083.6325663209971</v>
      </c>
      <c r="J320" s="524">
        <f t="shared" ref="J320" si="155">AVERAGE(J334:J336)</f>
        <v>979.66088444222612</v>
      </c>
      <c r="K320" s="524"/>
      <c r="L320" s="323">
        <f t="shared" ref="L320:L328" si="156">AVERAGE(C320:K320)</f>
        <v>1006.3303648900542</v>
      </c>
      <c r="M320" s="324">
        <f t="shared" ref="M320:M328" si="157">N320/SQRT((7))</f>
        <v>101.25510191325125</v>
      </c>
      <c r="N320" s="323">
        <f t="shared" ref="N320:N328" si="158">STDEV(C320:I320)</f>
        <v>267.89581863896325</v>
      </c>
      <c r="O320" s="524"/>
      <c r="P320" s="524"/>
      <c r="Q320" s="526">
        <f>TTEST($C$319:$K$319,C320:K320,2,1)</f>
        <v>1.7310139989414451E-5</v>
      </c>
    </row>
    <row r="321" spans="2:18" s="175" customFormat="1" x14ac:dyDescent="0.3">
      <c r="B321" s="345" t="s">
        <v>60</v>
      </c>
      <c r="C321" s="524">
        <f>AVERAGE(C337:C339)</f>
        <v>534.09564065936013</v>
      </c>
      <c r="D321" s="524">
        <f t="shared" ref="D321:I321" si="159">AVERAGE(D337:D339)</f>
        <v>843.96579798741413</v>
      </c>
      <c r="E321" s="524">
        <f t="shared" si="159"/>
        <v>557.69523640685622</v>
      </c>
      <c r="F321" s="524">
        <f t="shared" si="159"/>
        <v>350.25647209427592</v>
      </c>
      <c r="G321" s="524">
        <f t="shared" si="159"/>
        <v>393.71885876960573</v>
      </c>
      <c r="H321" s="524">
        <f t="shared" si="159"/>
        <v>425.51631221743764</v>
      </c>
      <c r="I321" s="524">
        <f t="shared" si="159"/>
        <v>620.2978727083489</v>
      </c>
      <c r="J321" s="524">
        <f t="shared" ref="J321" si="160">AVERAGE(J337:J339)</f>
        <v>362.12902707985762</v>
      </c>
      <c r="K321" s="524"/>
      <c r="L321" s="323">
        <f t="shared" si="156"/>
        <v>510.95940224039447</v>
      </c>
      <c r="M321" s="324">
        <f t="shared" si="157"/>
        <v>63.485024201897005</v>
      </c>
      <c r="N321" s="323">
        <f t="shared" si="158"/>
        <v>167.96558601513627</v>
      </c>
      <c r="O321" s="524"/>
      <c r="P321" s="383">
        <f>TTEST($C$323:$K$323,C321:K321,2,1)</f>
        <v>6.5517626688232104E-3</v>
      </c>
      <c r="Q321" s="526">
        <f t="shared" ref="Q321:Q328" si="161">TTEST($C$319:$K$319,C321:K321,2,1)</f>
        <v>2.1696768811872312E-4</v>
      </c>
    </row>
    <row r="322" spans="2:18" s="175" customFormat="1" x14ac:dyDescent="0.3">
      <c r="B322" s="345" t="s">
        <v>61</v>
      </c>
      <c r="C322" s="524">
        <f>AVERAGE(C340:C342)</f>
        <v>1015.8242831078884</v>
      </c>
      <c r="D322" s="524">
        <f t="shared" ref="D322:I322" si="162">AVERAGE(D340:D342)</f>
        <v>1476.3901100571791</v>
      </c>
      <c r="E322" s="524">
        <f t="shared" si="162"/>
        <v>1025.8686442932956</v>
      </c>
      <c r="F322" s="524">
        <f t="shared" si="162"/>
        <v>952.94542372508397</v>
      </c>
      <c r="G322" s="524">
        <f t="shared" si="162"/>
        <v>601.12805666664883</v>
      </c>
      <c r="H322" s="524">
        <f t="shared" si="162"/>
        <v>943.17834461693292</v>
      </c>
      <c r="I322" s="524">
        <f t="shared" si="162"/>
        <v>1482.5605687767413</v>
      </c>
      <c r="J322" s="524">
        <f t="shared" ref="J322" si="163">AVERAGE(J340:J342)</f>
        <v>651.09906077940036</v>
      </c>
      <c r="K322" s="524"/>
      <c r="L322" s="323">
        <f t="shared" si="156"/>
        <v>1018.6243115028963</v>
      </c>
      <c r="M322" s="324">
        <f t="shared" si="157"/>
        <v>118.50851177590015</v>
      </c>
      <c r="N322" s="323">
        <f t="shared" si="158"/>
        <v>313.54405040340129</v>
      </c>
      <c r="O322" s="524"/>
      <c r="P322" s="383">
        <f>TTEST($C$323:$K$323,C322:K322,2,1)</f>
        <v>2.805678685495893E-4</v>
      </c>
      <c r="Q322" s="526">
        <f t="shared" si="161"/>
        <v>9.3471478093675679E-5</v>
      </c>
    </row>
    <row r="323" spans="2:18" s="175" customFormat="1" x14ac:dyDescent="0.3">
      <c r="B323" s="489" t="s">
        <v>62</v>
      </c>
      <c r="C323" s="528">
        <f>AVERAGE(C343:C345)</f>
        <v>208.65683642803359</v>
      </c>
      <c r="D323" s="528">
        <f t="shared" ref="D323:I323" si="164">AVERAGE(D343:D345)</f>
        <v>530.41093395873872</v>
      </c>
      <c r="E323" s="528">
        <f t="shared" si="164"/>
        <v>245.80043362926551</v>
      </c>
      <c r="F323" s="528">
        <f t="shared" si="164"/>
        <v>377.87137304294851</v>
      </c>
      <c r="G323" s="528">
        <f t="shared" si="164"/>
        <v>317.79961939484735</v>
      </c>
      <c r="H323" s="528">
        <f t="shared" si="164"/>
        <v>329.0880865281145</v>
      </c>
      <c r="I323" s="528">
        <f t="shared" si="164"/>
        <v>271.79347675164144</v>
      </c>
      <c r="J323" s="528">
        <f t="shared" ref="J323" si="165">AVERAGE(J343:J345)</f>
        <v>240.37837072517229</v>
      </c>
      <c r="K323" s="528"/>
      <c r="L323" s="405">
        <f t="shared" si="156"/>
        <v>315.22489130734522</v>
      </c>
      <c r="M323" s="515">
        <f t="shared" si="157"/>
        <v>40.145847053853458</v>
      </c>
      <c r="N323" s="405">
        <f t="shared" si="158"/>
        <v>106.21592747653132</v>
      </c>
      <c r="O323" s="524"/>
      <c r="P323" s="383" t="s">
        <v>51</v>
      </c>
      <c r="Q323" s="526">
        <f t="shared" si="161"/>
        <v>5.8932766836683633E-4</v>
      </c>
    </row>
    <row r="324" spans="2:18" s="175" customFormat="1" x14ac:dyDescent="0.3">
      <c r="B324" s="345" t="s">
        <v>63</v>
      </c>
      <c r="C324" s="524"/>
      <c r="D324" s="524"/>
      <c r="E324" s="524"/>
      <c r="F324" s="524"/>
      <c r="G324" s="524">
        <f t="shared" ref="G324:I324" si="166">AVERAGE(G346:G348)</f>
        <v>1136.1645360499454</v>
      </c>
      <c r="H324" s="524">
        <f t="shared" si="166"/>
        <v>1677.0812900974099</v>
      </c>
      <c r="I324" s="524">
        <f t="shared" si="166"/>
        <v>1401.9298470669612</v>
      </c>
      <c r="J324" s="524">
        <f t="shared" ref="J324" si="167">AVERAGE(J346:J348)</f>
        <v>1413.7180643084728</v>
      </c>
      <c r="K324" s="524"/>
      <c r="L324" s="323">
        <f t="shared" si="156"/>
        <v>1407.2234343806974</v>
      </c>
      <c r="M324" s="324">
        <f t="shared" si="157"/>
        <v>102.22878775790737</v>
      </c>
      <c r="N324" s="323">
        <f t="shared" si="158"/>
        <v>270.4719492390272</v>
      </c>
      <c r="O324" s="524"/>
      <c r="P324" s="524"/>
      <c r="Q324" s="526">
        <f t="shared" si="161"/>
        <v>1.2964715730467672E-3</v>
      </c>
    </row>
    <row r="325" spans="2:18" s="175" customFormat="1" x14ac:dyDescent="0.3">
      <c r="B325" s="345" t="s">
        <v>64</v>
      </c>
      <c r="C325" s="524">
        <f>AVERAGE(C349:C351)</f>
        <v>874.69443094993414</v>
      </c>
      <c r="D325" s="524">
        <f t="shared" ref="D325:I325" si="168">AVERAGE(D349:D351)</f>
        <v>1784.7689618882814</v>
      </c>
      <c r="E325" s="524">
        <f t="shared" si="168"/>
        <v>1395.008516916756</v>
      </c>
      <c r="F325" s="524">
        <f t="shared" si="168"/>
        <v>1848.9063467711956</v>
      </c>
      <c r="G325" s="524">
        <f t="shared" si="168"/>
        <v>837.63815948483204</v>
      </c>
      <c r="H325" s="524">
        <f t="shared" si="168"/>
        <v>2011.1009163615465</v>
      </c>
      <c r="I325" s="524">
        <f t="shared" si="168"/>
        <v>1687.9756405032349</v>
      </c>
      <c r="J325" s="524">
        <f t="shared" ref="J325" si="169">AVERAGE(J349:J351)</f>
        <v>593.04622388626478</v>
      </c>
      <c r="K325" s="524"/>
      <c r="L325" s="323">
        <f t="shared" si="156"/>
        <v>1379.1423995952557</v>
      </c>
      <c r="M325" s="324">
        <f t="shared" si="157"/>
        <v>178.59429745119743</v>
      </c>
      <c r="N325" s="323">
        <f t="shared" si="158"/>
        <v>472.51609663016512</v>
      </c>
      <c r="O325" s="524"/>
      <c r="P325" s="524"/>
      <c r="Q325" s="526">
        <f t="shared" si="161"/>
        <v>2.7940870110676214E-4</v>
      </c>
    </row>
    <row r="326" spans="2:18" s="175" customFormat="1" x14ac:dyDescent="0.3">
      <c r="B326" s="345" t="s">
        <v>65</v>
      </c>
      <c r="C326" s="524"/>
      <c r="D326" s="524"/>
      <c r="E326" s="524"/>
      <c r="F326" s="524"/>
      <c r="G326" s="524">
        <f t="shared" ref="G326:I326" si="170">AVERAGE(G352:G354)</f>
        <v>1800.7799000622592</v>
      </c>
      <c r="H326" s="524">
        <f t="shared" si="170"/>
        <v>4344.7250675384294</v>
      </c>
      <c r="I326" s="524">
        <f t="shared" si="170"/>
        <v>2886.8475934973358</v>
      </c>
      <c r="J326" s="524">
        <f t="shared" ref="J326" si="171">AVERAGE(J352:J354)</f>
        <v>2287.560781717687</v>
      </c>
      <c r="K326" s="524"/>
      <c r="L326" s="323">
        <f t="shared" si="156"/>
        <v>2829.9783357039278</v>
      </c>
      <c r="M326" s="324">
        <f t="shared" si="157"/>
        <v>482.46901650249521</v>
      </c>
      <c r="N326" s="323">
        <f t="shared" si="158"/>
        <v>1276.4930329595204</v>
      </c>
      <c r="O326" s="524"/>
      <c r="P326" s="524"/>
      <c r="Q326" s="526">
        <f t="shared" si="161"/>
        <v>1.582906754482595E-2</v>
      </c>
    </row>
    <row r="327" spans="2:18" s="175" customFormat="1" x14ac:dyDescent="0.3">
      <c r="B327" s="345" t="s">
        <v>31</v>
      </c>
      <c r="C327" s="524">
        <f>AVERAGE(C355:C357)</f>
        <v>96.279382111758821</v>
      </c>
      <c r="D327" s="524">
        <f t="shared" ref="D327:F327" si="172">AVERAGE(D355:D357)</f>
        <v>121.66720193053861</v>
      </c>
      <c r="E327" s="524">
        <f t="shared" si="172"/>
        <v>95.746532988723189</v>
      </c>
      <c r="F327" s="524">
        <f t="shared" si="172"/>
        <v>93.802751166636483</v>
      </c>
      <c r="G327" s="524"/>
      <c r="H327" s="524"/>
      <c r="I327" s="524"/>
      <c r="J327" s="524"/>
      <c r="K327" s="524"/>
      <c r="L327" s="323">
        <f t="shared" si="156"/>
        <v>101.87396704941428</v>
      </c>
      <c r="M327" s="324">
        <f t="shared" si="157"/>
        <v>5.0036248844903524</v>
      </c>
      <c r="N327" s="323">
        <f t="shared" si="158"/>
        <v>13.238347098215762</v>
      </c>
      <c r="O327" s="524"/>
      <c r="P327" s="524"/>
      <c r="Q327" s="526">
        <f t="shared" si="161"/>
        <v>0.79550292520295818</v>
      </c>
    </row>
    <row r="328" spans="2:18" s="175" customFormat="1" ht="15" thickBot="1" x14ac:dyDescent="0.35">
      <c r="B328" s="353" t="s">
        <v>59</v>
      </c>
      <c r="C328" s="529">
        <f>AVERAGE(C358:C360)</f>
        <v>496.36541795291595</v>
      </c>
      <c r="E328" s="529">
        <f t="shared" ref="E328" si="173">AVERAGE(E358:E360)</f>
        <v>349.90677125162</v>
      </c>
      <c r="F328" s="529">
        <f t="shared" ref="F328" si="174">AVERAGE(F358:F360)</f>
        <v>676.77597324665294</v>
      </c>
      <c r="G328" s="529"/>
      <c r="H328" s="529"/>
      <c r="I328" s="529"/>
      <c r="J328" s="529"/>
      <c r="K328" s="529"/>
      <c r="L328" s="531">
        <f t="shared" si="156"/>
        <v>507.682720817063</v>
      </c>
      <c r="M328" s="532">
        <f t="shared" si="157"/>
        <v>61.883450143113464</v>
      </c>
      <c r="N328" s="531">
        <f t="shared" si="158"/>
        <v>163.72821934934268</v>
      </c>
      <c r="O328" s="529"/>
      <c r="P328" s="529"/>
      <c r="Q328" s="526">
        <f t="shared" si="161"/>
        <v>4.9782235114672273E-2</v>
      </c>
    </row>
    <row r="329" spans="2:18" ht="15" thickBot="1" x14ac:dyDescent="0.35">
      <c r="D329" s="542">
        <f>AVERAGE(D358:D360)</f>
        <v>108.65657267502023</v>
      </c>
    </row>
    <row r="330" spans="2:18" ht="15" thickBot="1" x14ac:dyDescent="0.35">
      <c r="B330" s="61" t="s">
        <v>18</v>
      </c>
      <c r="C330" s="175" t="s">
        <v>26</v>
      </c>
      <c r="D330" s="175" t="s">
        <v>27</v>
      </c>
      <c r="E330" s="175" t="s">
        <v>28</v>
      </c>
      <c r="F330" s="175" t="s">
        <v>29</v>
      </c>
      <c r="G330" s="505" t="s">
        <v>45</v>
      </c>
      <c r="H330" s="506" t="s">
        <v>46</v>
      </c>
      <c r="I330" s="506" t="s">
        <v>47</v>
      </c>
      <c r="J330" s="551" t="s">
        <v>48</v>
      </c>
      <c r="K330" s="45"/>
      <c r="L330" s="45"/>
      <c r="M330" s="45"/>
      <c r="N330" s="45"/>
    </row>
    <row r="331" spans="2:18" ht="15.6" x14ac:dyDescent="0.3">
      <c r="B331" s="62" t="s">
        <v>3</v>
      </c>
      <c r="C331" s="225">
        <v>89.89312031031379</v>
      </c>
      <c r="D331" s="225">
        <v>65.942331539145471</v>
      </c>
      <c r="E331" s="225">
        <v>93.422477767025242</v>
      </c>
      <c r="F331" s="225">
        <v>95.614159103480461</v>
      </c>
      <c r="G331" s="71">
        <v>97.262350671981736</v>
      </c>
      <c r="H331" s="71">
        <v>114.46691271899186</v>
      </c>
      <c r="I331" s="71">
        <v>64.040102016208536</v>
      </c>
      <c r="J331" s="196">
        <v>84.923893768248675</v>
      </c>
      <c r="K331" s="196">
        <f>AVERAGE(C331:I333)</f>
        <v>100</v>
      </c>
      <c r="L331" s="300">
        <f>M331/SQRT((20))</f>
        <v>4.8429835913710635</v>
      </c>
      <c r="M331" s="196">
        <f>STDEV(C331:I333)</f>
        <v>21.658481048443523</v>
      </c>
      <c r="N331" s="196"/>
      <c r="O331" s="61"/>
      <c r="P331" s="47">
        <f>AVERAGE(G331:I333)</f>
        <v>99.999999999999986</v>
      </c>
      <c r="Q331" s="49">
        <f>R331/9</f>
        <v>2.3402489795285621</v>
      </c>
      <c r="R331" s="44">
        <f>STDEV(G330:I332)</f>
        <v>21.062240815757058</v>
      </c>
    </row>
    <row r="332" spans="2:18" ht="15.6" x14ac:dyDescent="0.3">
      <c r="B332" s="63"/>
      <c r="C332" s="225">
        <v>99.888669872845568</v>
      </c>
      <c r="D332" s="225">
        <v>120.22274527969098</v>
      </c>
      <c r="E332" s="225">
        <v>102.21663322016241</v>
      </c>
      <c r="F332" s="225">
        <v>97.613582291559482</v>
      </c>
      <c r="G332" s="72">
        <v>99.283857997068637</v>
      </c>
      <c r="H332" s="72">
        <v>114.46691271899186</v>
      </c>
      <c r="I332" s="72">
        <v>72.915618467970489</v>
      </c>
      <c r="J332" s="196">
        <v>70.865229819820556</v>
      </c>
      <c r="K332" s="196"/>
      <c r="L332" s="300"/>
      <c r="M332" s="196"/>
      <c r="N332" s="196"/>
      <c r="O332" s="61"/>
      <c r="P332" s="61"/>
      <c r="Q332" s="61"/>
      <c r="R332" s="61"/>
    </row>
    <row r="333" spans="2:18" ht="15.6" x14ac:dyDescent="0.3">
      <c r="B333" s="63"/>
      <c r="C333" s="225">
        <v>110.21820981684067</v>
      </c>
      <c r="D333" s="225">
        <v>113.83492318116356</v>
      </c>
      <c r="E333" s="225">
        <v>104.36088901281232</v>
      </c>
      <c r="F333" s="225">
        <v>106.77225860496007</v>
      </c>
      <c r="G333" s="72">
        <v>103.4537913309496</v>
      </c>
      <c r="H333" s="72">
        <v>71.066174562016286</v>
      </c>
      <c r="I333" s="72">
        <v>163.04427951582093</v>
      </c>
      <c r="J333" s="196">
        <v>144.21087641193074</v>
      </c>
      <c r="K333" s="196"/>
      <c r="L333" s="300"/>
      <c r="M333" s="196"/>
      <c r="N333" s="196"/>
      <c r="O333" s="61"/>
      <c r="P333" s="61"/>
      <c r="Q333" s="61"/>
      <c r="R333" s="61"/>
    </row>
    <row r="334" spans="2:18" ht="15.6" x14ac:dyDescent="0.3">
      <c r="B334" s="64" t="s">
        <v>4</v>
      </c>
      <c r="C334" s="226">
        <v>817.0696275364329</v>
      </c>
      <c r="D334" s="226">
        <v>925.10244038482199</v>
      </c>
      <c r="E334" s="226">
        <v>809.34922907884777</v>
      </c>
      <c r="F334" s="226">
        <v>794.87424685431813</v>
      </c>
      <c r="G334" s="73">
        <v>720.29332908386084</v>
      </c>
      <c r="H334" s="73">
        <v>1249.2241250759425</v>
      </c>
      <c r="I334" s="73">
        <v>809.94801032231112</v>
      </c>
      <c r="J334" s="197">
        <v>1041.6929427060415</v>
      </c>
      <c r="K334" s="196">
        <f>AVERAGE(C334:I336)</f>
        <v>1013.6698472751007</v>
      </c>
      <c r="L334" s="300">
        <f>M334/SQRT((20))</f>
        <v>71.758911830775943</v>
      </c>
      <c r="M334" s="196">
        <f>STDEV(C334:I336)</f>
        <v>320.91560969005781</v>
      </c>
      <c r="N334" s="1">
        <f>TTEST($C$331:$I$333,C334:I336,2,2)</f>
        <v>8.7937809439648961E-16</v>
      </c>
      <c r="O334" s="1">
        <f>TTEST($G$331:$I$333,G334:I336,2,2)</f>
        <v>4.9838873325760256E-6</v>
      </c>
      <c r="P334" s="47">
        <f>AVERAGE(G334:I336)</f>
        <v>1102.9237741350653</v>
      </c>
      <c r="Q334" s="49">
        <f>R334/9</f>
        <v>69.921799742965248</v>
      </c>
      <c r="R334" s="44">
        <f>STDEV(G333:I335)</f>
        <v>629.29619768668726</v>
      </c>
    </row>
    <row r="335" spans="2:18" ht="15.6" x14ac:dyDescent="0.3">
      <c r="B335" s="64"/>
      <c r="C335" s="226">
        <v>940.39887214968451</v>
      </c>
      <c r="D335" s="226">
        <v>1232.1773385517536</v>
      </c>
      <c r="E335" s="226">
        <v>798.22469355914018</v>
      </c>
      <c r="F335" s="226"/>
      <c r="G335" s="73">
        <v>667.96209921691479</v>
      </c>
      <c r="H335" s="73">
        <v>1998.8589887777046</v>
      </c>
      <c r="I335" s="73">
        <v>1105.9657043797929</v>
      </c>
      <c r="J335" s="197">
        <v>1191.1309203398052</v>
      </c>
      <c r="K335" s="197"/>
      <c r="L335" s="301"/>
      <c r="M335" s="197"/>
      <c r="N335" s="197"/>
    </row>
    <row r="336" spans="2:18" ht="15.6" x14ac:dyDescent="0.3">
      <c r="B336" s="64"/>
      <c r="C336" s="226">
        <v>1037.6460146486631</v>
      </c>
      <c r="D336" s="226">
        <v>818.16293718186705</v>
      </c>
      <c r="E336" s="226">
        <v>1089.8535081300124</v>
      </c>
      <c r="F336" s="226">
        <v>1084.2240702108886</v>
      </c>
      <c r="G336" s="73">
        <v>641.03841292702953</v>
      </c>
      <c r="H336" s="73">
        <v>1398.0393131711428</v>
      </c>
      <c r="I336" s="73">
        <v>1334.9839842608867</v>
      </c>
      <c r="J336" s="197">
        <v>706.15879028083157</v>
      </c>
      <c r="K336" s="197"/>
      <c r="L336" s="301"/>
      <c r="M336" s="197"/>
      <c r="N336" s="197"/>
    </row>
    <row r="337" spans="2:18" ht="15.6" x14ac:dyDescent="0.3">
      <c r="B337" s="65" t="s">
        <v>5</v>
      </c>
      <c r="C337" s="225">
        <v>695.10126609749716</v>
      </c>
      <c r="D337" s="225">
        <v>864.07397348141274</v>
      </c>
      <c r="E337" s="225">
        <v>530.64808489719132</v>
      </c>
      <c r="F337" s="225">
        <v>424.28841784248328</v>
      </c>
      <c r="G337" s="74">
        <v>334.1779213562574</v>
      </c>
      <c r="H337" s="74">
        <v>323.66229358553323</v>
      </c>
      <c r="I337" s="74">
        <v>507.61023172171309</v>
      </c>
      <c r="J337" s="198">
        <v>182.34028335081391</v>
      </c>
      <c r="K337" s="196">
        <f>AVERAGE(C337:I339)</f>
        <v>532.22088440618552</v>
      </c>
      <c r="L337" s="300">
        <f>M337/SQRT((20))</f>
        <v>43.592677456134354</v>
      </c>
      <c r="M337" s="196">
        <f>STDEV(C337:I339)</f>
        <v>194.95238022627805</v>
      </c>
      <c r="N337" s="1">
        <f>TTEST($C$331:$I$333,C337:I339,2,2)</f>
        <v>1.4579239729158799E-12</v>
      </c>
      <c r="O337" s="1">
        <f>TTEST($G$331:$I$333,G337:I339,2,2)</f>
        <v>1.1420279141596676E-5</v>
      </c>
      <c r="P337" s="47">
        <f>AVERAGE(G337:I339)</f>
        <v>479.84434789846404</v>
      </c>
      <c r="Q337" s="49">
        <f>R337/9</f>
        <v>47.301937628679156</v>
      </c>
      <c r="R337" s="44">
        <f>STDEV(G336:I338)</f>
        <v>425.71743865811237</v>
      </c>
    </row>
    <row r="338" spans="2:18" ht="15.6" x14ac:dyDescent="0.3">
      <c r="B338" s="65"/>
      <c r="C338" s="225">
        <v>524.73739434369634</v>
      </c>
      <c r="D338" s="225">
        <v>944.23805030322183</v>
      </c>
      <c r="E338" s="225">
        <v>596.89561577502775</v>
      </c>
      <c r="F338" s="225">
        <v>317.56205213842213</v>
      </c>
      <c r="G338" s="74">
        <v>413.32773325729079</v>
      </c>
      <c r="H338" s="74">
        <v>345.81551408244297</v>
      </c>
      <c r="I338" s="74">
        <v>892.75759677326641</v>
      </c>
      <c r="J338" s="198">
        <v>278.1473469158737</v>
      </c>
      <c r="K338" s="198"/>
      <c r="L338" s="302"/>
      <c r="M338" s="198"/>
      <c r="N338" s="198"/>
    </row>
    <row r="339" spans="2:18" ht="15.6" x14ac:dyDescent="0.3">
      <c r="B339" s="65"/>
      <c r="C339" s="225">
        <v>382.44826153688712</v>
      </c>
      <c r="D339" s="225">
        <v>723.58537017760762</v>
      </c>
      <c r="E339" s="225">
        <v>545.5420085483496</v>
      </c>
      <c r="F339" s="225">
        <v>308.91894630192229</v>
      </c>
      <c r="G339" s="74">
        <v>433.65092169526906</v>
      </c>
      <c r="H339" s="74">
        <v>607.07112898433661</v>
      </c>
      <c r="I339" s="74">
        <v>460.52578963006721</v>
      </c>
      <c r="J339" s="198">
        <v>625.89945097288523</v>
      </c>
      <c r="K339" s="198"/>
      <c r="L339" s="302"/>
      <c r="M339" s="198"/>
      <c r="N339" s="198"/>
    </row>
    <row r="340" spans="2:18" ht="15.6" x14ac:dyDescent="0.3">
      <c r="B340" s="66" t="s">
        <v>6</v>
      </c>
      <c r="C340" s="226">
        <v>1097.6665641206221</v>
      </c>
      <c r="D340" s="226">
        <v>1843.073870888481</v>
      </c>
      <c r="E340" s="226">
        <v>910.3905586725283</v>
      </c>
      <c r="F340" s="226">
        <v>1076.7702075319344</v>
      </c>
      <c r="G340" s="75">
        <v>672.55806044554924</v>
      </c>
      <c r="H340" s="75">
        <v>785.91179101936427</v>
      </c>
      <c r="I340" s="75">
        <v>1870.8298136680878</v>
      </c>
      <c r="J340" s="199">
        <v>459.83188720785949</v>
      </c>
      <c r="K340" s="196">
        <f>AVERAGE(C340:I342)</f>
        <v>1071.1279187491098</v>
      </c>
      <c r="L340" s="300">
        <f>M340/SQRT((20))</f>
        <v>80.138086246396185</v>
      </c>
      <c r="M340" s="196">
        <f>STDEV(C340:I342)</f>
        <v>358.38841686736566</v>
      </c>
      <c r="N340" s="1">
        <f>TTEST($C$331:$I$333,C340:I342,2,2)</f>
        <v>2.8019319373855696E-15</v>
      </c>
      <c r="O340" s="1">
        <f>TTEST($G$331:$I$333,G340:I342,2,2)</f>
        <v>1.4861431062549895E-5</v>
      </c>
      <c r="P340" s="47">
        <f>AVERAGE(G340:I342)</f>
        <v>1008.9556566867743</v>
      </c>
      <c r="Q340" s="49">
        <f>R340/9</f>
        <v>50.314007117598656</v>
      </c>
      <c r="R340" s="44">
        <f>STDEV(G339:I341)</f>
        <v>452.82606405838789</v>
      </c>
    </row>
    <row r="341" spans="2:18" ht="15.6" x14ac:dyDescent="0.3">
      <c r="B341" s="66"/>
      <c r="C341" s="226">
        <v>933.81199442407672</v>
      </c>
      <c r="D341" s="226">
        <v>1532.9136990763952</v>
      </c>
      <c r="E341" s="226">
        <v>1031.157327436448</v>
      </c>
      <c r="F341" s="226">
        <v>998.0835085419493</v>
      </c>
      <c r="G341" s="75">
        <v>594.46526392522742</v>
      </c>
      <c r="H341" s="75">
        <v>1116.249664776574</v>
      </c>
      <c r="I341" s="75">
        <v>1056.8483356318716</v>
      </c>
      <c r="J341" s="199">
        <v>696.75547805703934</v>
      </c>
      <c r="K341" s="199"/>
      <c r="L341" s="303"/>
      <c r="M341" s="199"/>
      <c r="N341" s="199"/>
    </row>
    <row r="342" spans="2:18" ht="15.6" x14ac:dyDescent="0.3">
      <c r="B342" s="66"/>
      <c r="C342" s="226">
        <v>1015.9942907789663</v>
      </c>
      <c r="D342" s="226">
        <v>1053.1827602066601</v>
      </c>
      <c r="E342" s="226">
        <v>1136.0580467709099</v>
      </c>
      <c r="F342" s="226">
        <v>783.98255510136812</v>
      </c>
      <c r="G342" s="75">
        <v>536.36084562917006</v>
      </c>
      <c r="H342" s="75">
        <v>927.37357805486056</v>
      </c>
      <c r="I342" s="75">
        <v>1520.0035570302648</v>
      </c>
      <c r="J342" s="199">
        <v>796.70981707330225</v>
      </c>
      <c r="K342" s="199"/>
      <c r="L342" s="303"/>
      <c r="M342" s="199"/>
      <c r="N342" s="199"/>
    </row>
    <row r="343" spans="2:18" ht="15.6" x14ac:dyDescent="0.3">
      <c r="B343" s="67" t="s">
        <v>7</v>
      </c>
      <c r="C343" s="225">
        <v>201.73506516226411</v>
      </c>
      <c r="D343" s="225">
        <v>614.26590648791603</v>
      </c>
      <c r="E343" s="225">
        <v>168.23266335795995</v>
      </c>
      <c r="F343" s="225">
        <v>288.32639867712254</v>
      </c>
      <c r="G343" s="76">
        <v>318.5165667326242</v>
      </c>
      <c r="H343" s="76">
        <v>387.01116483989779</v>
      </c>
      <c r="I343" s="76">
        <v>328.62131499274494</v>
      </c>
      <c r="J343" s="200">
        <v>168.24832889713741</v>
      </c>
      <c r="K343" s="196">
        <f>AVERAGE(C343:I345)</f>
        <v>325.91725139051283</v>
      </c>
      <c r="L343" s="300">
        <f>M343/SQRT((20))</f>
        <v>26.303491450001278</v>
      </c>
      <c r="M343" s="196">
        <f>STDEV(C343:I345)</f>
        <v>117.63278985557474</v>
      </c>
      <c r="N343" s="1">
        <f>TTEST($C$331:$I$333,C343:I345,2,2)</f>
        <v>1.0452418247535754E-10</v>
      </c>
      <c r="O343" s="1">
        <f>TTEST($G$331:$I$333,G343:I345,2,2)</f>
        <v>3.4829847330558117E-8</v>
      </c>
      <c r="P343" s="47">
        <f>AVERAGE(G343:I345)</f>
        <v>306.22706089153439</v>
      </c>
      <c r="Q343" s="49">
        <f>R343/9</f>
        <v>47.169992770203606</v>
      </c>
      <c r="R343" s="44">
        <f>STDEV(G342:I344)</f>
        <v>424.52993493183249</v>
      </c>
    </row>
    <row r="344" spans="2:18" ht="15.6" x14ac:dyDescent="0.3">
      <c r="B344" s="67"/>
      <c r="C344" s="225">
        <v>168.03991399098774</v>
      </c>
      <c r="D344" s="225">
        <v>543.25832072584058</v>
      </c>
      <c r="E344" s="225">
        <v>218.83434989894357</v>
      </c>
      <c r="F344" s="225">
        <v>374.74248244112624</v>
      </c>
      <c r="G344" s="76">
        <v>362.83843585332841</v>
      </c>
      <c r="H344" s="76">
        <v>256.71948228026673</v>
      </c>
      <c r="I344" s="76">
        <v>219.76231841000143</v>
      </c>
      <c r="J344" s="200">
        <v>309.63549715441815</v>
      </c>
      <c r="K344" s="200"/>
      <c r="L344" s="304"/>
      <c r="M344" s="196"/>
      <c r="N344" s="200"/>
      <c r="O344" s="61"/>
      <c r="P344" s="61"/>
      <c r="Q344" s="61"/>
      <c r="R344" s="61"/>
    </row>
    <row r="345" spans="2:18" ht="15.6" x14ac:dyDescent="0.3">
      <c r="B345" s="67"/>
      <c r="C345" s="225">
        <v>256.19553013084897</v>
      </c>
      <c r="D345" s="225">
        <v>433.70857466245963</v>
      </c>
      <c r="E345" s="225">
        <v>350.33428763089302</v>
      </c>
      <c r="F345" s="225">
        <v>470.54523801059673</v>
      </c>
      <c r="G345" s="76">
        <v>272.0438555985894</v>
      </c>
      <c r="H345" s="76">
        <v>343.53361246417893</v>
      </c>
      <c r="I345" s="76">
        <v>266.99679685217791</v>
      </c>
      <c r="J345" s="200">
        <v>243.25128612396131</v>
      </c>
      <c r="K345" s="200"/>
      <c r="L345" s="304"/>
      <c r="M345" s="196"/>
      <c r="N345" s="200"/>
      <c r="O345" s="61"/>
      <c r="P345" s="61"/>
      <c r="Q345" s="61"/>
      <c r="R345" s="61"/>
    </row>
    <row r="346" spans="2:18" x14ac:dyDescent="0.3">
      <c r="B346" s="68" t="s">
        <v>8</v>
      </c>
      <c r="G346" s="77">
        <v>1204.6377608060163</v>
      </c>
      <c r="H346" s="77">
        <v>1398.0393131711428</v>
      </c>
      <c r="I346" s="77">
        <v>1433.7675843773466</v>
      </c>
      <c r="J346" s="201">
        <v>1371.1667207382998</v>
      </c>
      <c r="K346" s="196">
        <f>AVERAGE(C346:I348)</f>
        <v>1405.4496465719985</v>
      </c>
      <c r="L346" s="300">
        <f>M346/SQRT((8))</f>
        <v>121.51202998025147</v>
      </c>
      <c r="M346" s="196">
        <f>STDEV(C346:I348)</f>
        <v>343.68792157911554</v>
      </c>
      <c r="N346" s="1">
        <f>TTEST($C$331:$I$333,C346:I348,2,2)</f>
        <v>1.772242507234864E-16</v>
      </c>
      <c r="O346" s="1">
        <f>TTEST($G$331:$I$333,G346:I348,2,2)</f>
        <v>8.7598713822268887E-9</v>
      </c>
      <c r="P346" s="47">
        <f>AVERAGE(G346:I348)</f>
        <v>1405.4496465719985</v>
      </c>
      <c r="Q346" s="49">
        <f>R346/9</f>
        <v>60.450584133758134</v>
      </c>
      <c r="R346" s="44">
        <f>STDEV(G345:I347)</f>
        <v>544.0552572038232</v>
      </c>
    </row>
    <row r="347" spans="2:18" x14ac:dyDescent="0.3">
      <c r="B347" s="68"/>
      <c r="G347" s="77">
        <v>1109.4837346728636</v>
      </c>
      <c r="H347" s="77">
        <v>1454.69117216013</v>
      </c>
      <c r="I347" s="80"/>
      <c r="J347" s="218">
        <v>1077.1958363146823</v>
      </c>
      <c r="K347" s="218"/>
      <c r="L347" s="305"/>
      <c r="M347" s="197"/>
      <c r="N347" s="218"/>
      <c r="O347" s="61"/>
      <c r="P347" s="61"/>
      <c r="Q347" s="61"/>
      <c r="R347" s="61"/>
    </row>
    <row r="348" spans="2:18" x14ac:dyDescent="0.3">
      <c r="B348" s="68"/>
      <c r="G348" s="77">
        <v>1094.3721126709559</v>
      </c>
      <c r="H348" s="77">
        <v>2178.5133849609579</v>
      </c>
      <c r="I348" s="77">
        <v>1370.0921097565758</v>
      </c>
      <c r="J348" s="201">
        <v>1792.7916358724365</v>
      </c>
      <c r="K348" s="201"/>
      <c r="L348" s="306"/>
      <c r="M348" s="197"/>
      <c r="N348" s="201"/>
      <c r="O348" s="61"/>
      <c r="P348" s="61"/>
      <c r="Q348" s="61"/>
      <c r="R348" s="61"/>
    </row>
    <row r="349" spans="2:18" ht="15.6" x14ac:dyDescent="0.3">
      <c r="B349" s="69" t="s">
        <v>9</v>
      </c>
      <c r="C349" s="226">
        <v>914.32689144670996</v>
      </c>
      <c r="D349" s="226">
        <v>1805.7227573289374</v>
      </c>
      <c r="E349" s="226">
        <v>1398.1781168489024</v>
      </c>
      <c r="F349" s="226">
        <v>1468.7356921076134</v>
      </c>
      <c r="G349" s="78">
        <v>590.40295396947374</v>
      </c>
      <c r="H349" s="78">
        <v>1821.9180810324694</v>
      </c>
      <c r="I349" s="78">
        <v>1811.0988093213916</v>
      </c>
      <c r="J349" s="202">
        <v>706.15879028083157</v>
      </c>
      <c r="K349" s="196">
        <f>AVERAGE(C349:I351)</f>
        <v>1491.4418532679683</v>
      </c>
      <c r="L349" s="300">
        <f>M349/SQRT((20))</f>
        <v>112.71718809749353</v>
      </c>
      <c r="M349" s="196">
        <f>STDEV(C349:I351)</f>
        <v>504.08658963725151</v>
      </c>
      <c r="N349" s="1">
        <f>TTEST($C$331:$I$333,C349:I351,2,2)</f>
        <v>1.5041192243673622E-15</v>
      </c>
      <c r="O349" s="1">
        <f>TTEST($G$331:$I$333,G349:I351,2,2)</f>
        <v>1.1734081675951433E-6</v>
      </c>
      <c r="P349" s="47">
        <f>AVERAGE(G349:I351)</f>
        <v>1512.2382387832045</v>
      </c>
      <c r="Q349" s="49">
        <f>R349/9</f>
        <v>59.920938077252544</v>
      </c>
      <c r="R349" s="44">
        <f>STDEV(G348:I350)</f>
        <v>539.28844269527292</v>
      </c>
    </row>
    <row r="350" spans="2:18" ht="15.6" x14ac:dyDescent="0.3">
      <c r="B350" s="69"/>
      <c r="C350" s="226">
        <v>446.40703176883312</v>
      </c>
      <c r="D350" s="226">
        <v>1973.2478793438759</v>
      </c>
      <c r="E350" s="226">
        <v>1407.8873277268701</v>
      </c>
      <c r="F350" s="226">
        <v>2283.9601802594657</v>
      </c>
      <c r="G350" s="78">
        <v>928.31197341786412</v>
      </c>
      <c r="H350" s="78">
        <v>1959.5504441791788</v>
      </c>
      <c r="I350" s="78">
        <v>1846.7045846041949</v>
      </c>
      <c r="J350" s="202">
        <v>532.89401003870705</v>
      </c>
      <c r="K350" s="202"/>
      <c r="L350" s="307"/>
      <c r="M350" s="196"/>
      <c r="N350" s="202"/>
      <c r="O350" s="61"/>
      <c r="P350" s="61"/>
      <c r="Q350" s="61"/>
      <c r="R350" s="61"/>
    </row>
    <row r="351" spans="2:18" ht="15.6" x14ac:dyDescent="0.3">
      <c r="B351" s="69"/>
      <c r="C351" s="226">
        <v>1263.3493696342593</v>
      </c>
      <c r="D351" s="226">
        <v>1575.336248992031</v>
      </c>
      <c r="E351" s="226">
        <v>1378.9601061744956</v>
      </c>
      <c r="F351" s="226">
        <v>1794.0231679465071</v>
      </c>
      <c r="G351" s="78">
        <v>994.19955106715838</v>
      </c>
      <c r="H351" s="78">
        <v>2251.8342238729911</v>
      </c>
      <c r="I351" s="78">
        <v>1406.1235275841179</v>
      </c>
      <c r="J351" s="202">
        <v>540.08587133925562</v>
      </c>
      <c r="K351" s="202"/>
      <c r="L351" s="307"/>
      <c r="M351" s="196"/>
      <c r="N351" s="202"/>
      <c r="O351" s="61"/>
      <c r="P351" s="61"/>
      <c r="Q351" s="61"/>
      <c r="R351" s="61"/>
    </row>
    <row r="352" spans="2:18" x14ac:dyDescent="0.3">
      <c r="B352" s="588" t="s">
        <v>10</v>
      </c>
      <c r="G352" s="79">
        <v>1674.1663311414313</v>
      </c>
      <c r="H352" s="79">
        <v>4423.953393806114</v>
      </c>
      <c r="I352" s="79">
        <v>2102.645103219395</v>
      </c>
      <c r="J352" s="203">
        <v>2091.6189146143242</v>
      </c>
      <c r="K352" s="196">
        <f>AVERAGE(C352:I354)</f>
        <v>3010.7841870326756</v>
      </c>
      <c r="L352" s="300">
        <f>M352/SQRT((9))</f>
        <v>401.3960915447089</v>
      </c>
      <c r="M352" s="196">
        <f>STDEV(C352:I354)</f>
        <v>1204.1882746341266</v>
      </c>
      <c r="N352" s="1">
        <f>TTEST($C$331:$I$333,C352:I354,2,2)</f>
        <v>5.5220666074568803E-12</v>
      </c>
      <c r="O352" s="1">
        <f>TTEST($G$331:$I$333,G352:I354,2,2)</f>
        <v>1.9428886711170643E-6</v>
      </c>
      <c r="P352" s="47">
        <f>AVERAGE(G352:I354)</f>
        <v>3010.7841870326756</v>
      </c>
      <c r="Q352" s="49">
        <f>R352/9</f>
        <v>151.96003904586993</v>
      </c>
      <c r="R352" s="44">
        <f>STDEV(G351:I353)</f>
        <v>1367.6403514128294</v>
      </c>
    </row>
    <row r="353" spans="2:17" x14ac:dyDescent="0.3">
      <c r="B353" s="588"/>
      <c r="G353" s="79">
        <v>2042.4878161438317</v>
      </c>
      <c r="H353" s="79">
        <v>4885.8383181939207</v>
      </c>
      <c r="I353" s="79">
        <v>3533.7853914214106</v>
      </c>
      <c r="J353" s="203">
        <v>2036.2852020137259</v>
      </c>
      <c r="K353" s="203"/>
      <c r="L353" s="308"/>
      <c r="M353" s="197"/>
      <c r="N353" s="203"/>
    </row>
    <row r="354" spans="2:17" x14ac:dyDescent="0.3">
      <c r="B354" s="70"/>
      <c r="G354" s="79">
        <v>1685.6855529015152</v>
      </c>
      <c r="H354" s="79">
        <v>3724.3834906152538</v>
      </c>
      <c r="I354" s="79">
        <v>3024.1122858512022</v>
      </c>
      <c r="J354" s="203">
        <v>2734.7782285250105</v>
      </c>
      <c r="K354" s="203"/>
      <c r="L354" s="308"/>
      <c r="M354" s="197"/>
      <c r="N354" s="203"/>
    </row>
    <row r="355" spans="2:17" s="175" customFormat="1" ht="15.6" x14ac:dyDescent="0.3">
      <c r="B355" s="272" t="s">
        <v>31</v>
      </c>
      <c r="C355" s="280">
        <v>94.426744505195913</v>
      </c>
      <c r="D355" s="280">
        <v>110.01605493795454</v>
      </c>
      <c r="E355" s="280">
        <v>100.81166176148005</v>
      </c>
      <c r="F355" s="280">
        <v>100.3446693062135</v>
      </c>
      <c r="K355" s="196">
        <f>AVERAGE(C355:I357)</f>
        <v>101.8739670494143</v>
      </c>
      <c r="L355" s="300">
        <f>M355/SQRT((12))</f>
        <v>4.6160805306769301</v>
      </c>
      <c r="M355" s="196">
        <f>STDEV(C355:I357)</f>
        <v>15.990572021923898</v>
      </c>
      <c r="N355" s="1">
        <f>TTEST($C$331:$I$333,C355:I357,2,2)</f>
        <v>0.79574332011676807</v>
      </c>
    </row>
    <row r="356" spans="2:17" s="175" customFormat="1" ht="15.6" x14ac:dyDescent="0.3">
      <c r="B356" s="272"/>
      <c r="C356" s="280">
        <v>101.30281957785795</v>
      </c>
      <c r="D356" s="280">
        <v>132.27601550990531</v>
      </c>
      <c r="E356" s="280">
        <v>102.21663322016241</v>
      </c>
      <c r="F356" s="280">
        <v>72.058571238333883</v>
      </c>
      <c r="K356" s="202"/>
      <c r="L356" s="307"/>
      <c r="M356" s="198"/>
      <c r="N356" s="202"/>
    </row>
    <row r="357" spans="2:17" s="175" customFormat="1" ht="15.6" x14ac:dyDescent="0.3">
      <c r="B357" s="272"/>
      <c r="C357" s="280">
        <v>93.108582252222604</v>
      </c>
      <c r="D357" s="280">
        <v>122.70953534375602</v>
      </c>
      <c r="E357" s="280">
        <v>84.211303984527135</v>
      </c>
      <c r="F357" s="280">
        <v>109.00501295536209</v>
      </c>
      <c r="K357" s="202"/>
      <c r="L357" s="307"/>
      <c r="M357" s="198"/>
      <c r="N357" s="202"/>
    </row>
    <row r="358" spans="2:17" s="175" customFormat="1" ht="15.6" x14ac:dyDescent="0.3">
      <c r="B358" s="273" t="s">
        <v>32</v>
      </c>
      <c r="C358" s="279">
        <v>608.20179648759381</v>
      </c>
      <c r="D358" s="279">
        <v>107.05341024218663</v>
      </c>
      <c r="E358" s="279">
        <v>402.33760832048574</v>
      </c>
      <c r="F358" s="279">
        <v>731.72225091413577</v>
      </c>
      <c r="K358" s="196">
        <f>AVERAGE(C358:I360)</f>
        <v>407.92618378155231</v>
      </c>
      <c r="L358" s="300">
        <f>M358/SQRT((12))</f>
        <v>65.239475801743112</v>
      </c>
      <c r="M358" s="196">
        <f>STDEV(C358:I360)</f>
        <v>225.99617349555876</v>
      </c>
      <c r="N358" s="1">
        <f>TTEST($C$331:$I$333,C358:I360,2,2)</f>
        <v>5.7255996734180011E-7</v>
      </c>
    </row>
    <row r="359" spans="2:17" s="175" customFormat="1" ht="15.6" x14ac:dyDescent="0.3">
      <c r="B359" s="273"/>
      <c r="C359" s="279">
        <v>455.92035470093401</v>
      </c>
      <c r="D359" s="279">
        <v>132.27601550990531</v>
      </c>
      <c r="E359" s="279">
        <v>313.61458786735318</v>
      </c>
      <c r="F359" s="279">
        <v>731.72225091413577</v>
      </c>
      <c r="K359" s="203"/>
      <c r="L359" s="308"/>
      <c r="M359" s="199"/>
      <c r="N359" s="203"/>
    </row>
    <row r="360" spans="2:17" s="175" customFormat="1" ht="15.6" x14ac:dyDescent="0.3">
      <c r="B360" s="273"/>
      <c r="C360" s="279">
        <v>424.97410267021996</v>
      </c>
      <c r="D360" s="279">
        <v>86.640292272968722</v>
      </c>
      <c r="E360" s="279">
        <v>333.76811756702097</v>
      </c>
      <c r="F360" s="279">
        <v>566.88341791168727</v>
      </c>
      <c r="K360" s="203"/>
      <c r="L360" s="308"/>
      <c r="M360" s="199"/>
      <c r="N360" s="203"/>
    </row>
    <row r="361" spans="2:17" s="175" customFormat="1" ht="15" thickBot="1" x14ac:dyDescent="0.35"/>
    <row r="362" spans="2:17" s="175" customFormat="1" ht="15" thickBot="1" x14ac:dyDescent="0.35">
      <c r="B362" s="520" t="s">
        <v>68</v>
      </c>
      <c r="C362" s="505" t="s">
        <v>39</v>
      </c>
      <c r="D362" s="506" t="s">
        <v>40</v>
      </c>
      <c r="E362" s="506" t="s">
        <v>41</v>
      </c>
      <c r="F362" s="506" t="s">
        <v>42</v>
      </c>
      <c r="G362" s="506" t="s">
        <v>45</v>
      </c>
      <c r="H362" s="506" t="s">
        <v>46</v>
      </c>
      <c r="I362" s="506" t="s">
        <v>47</v>
      </c>
      <c r="J362" s="506" t="s">
        <v>48</v>
      </c>
      <c r="K362" s="506"/>
      <c r="L362" s="507" t="s">
        <v>13</v>
      </c>
      <c r="M362" s="508" t="s">
        <v>15</v>
      </c>
      <c r="N362" s="507" t="s">
        <v>14</v>
      </c>
      <c r="O362" s="509" t="s">
        <v>16</v>
      </c>
      <c r="P362" s="521" t="s">
        <v>66</v>
      </c>
      <c r="Q362" s="522" t="s">
        <v>67</v>
      </c>
    </row>
    <row r="363" spans="2:17" s="175" customFormat="1" x14ac:dyDescent="0.3">
      <c r="B363" s="475" t="s">
        <v>3</v>
      </c>
      <c r="C363" s="523">
        <f>AVERAGE(C375:C377)</f>
        <v>100</v>
      </c>
      <c r="D363" s="523">
        <f t="shared" ref="D363:I363" si="175">AVERAGE(D375:D377)</f>
        <v>100</v>
      </c>
      <c r="E363" s="523">
        <f t="shared" si="175"/>
        <v>99.999999999999986</v>
      </c>
      <c r="F363" s="523">
        <f t="shared" si="175"/>
        <v>100</v>
      </c>
      <c r="G363" s="523">
        <f t="shared" si="175"/>
        <v>100.00000000000001</v>
      </c>
      <c r="H363" s="523">
        <f t="shared" si="175"/>
        <v>100.00000000000001</v>
      </c>
      <c r="I363" s="523">
        <f t="shared" si="175"/>
        <v>100</v>
      </c>
      <c r="J363" s="523">
        <f t="shared" ref="J363" si="176">AVERAGE(J375:J377)</f>
        <v>100</v>
      </c>
      <c r="K363" s="523"/>
      <c r="L363" s="323">
        <f>AVERAGE(C363:I363)</f>
        <v>100</v>
      </c>
      <c r="M363" s="324">
        <f>N363/SQRT((7))</f>
        <v>3.7980106798219196E-15</v>
      </c>
      <c r="N363" s="323">
        <f>STDEV(C363:I363)</f>
        <v>1.0048591735576161E-14</v>
      </c>
      <c r="O363" s="512" t="s">
        <v>25</v>
      </c>
      <c r="P363" s="524"/>
      <c r="Q363" s="525"/>
    </row>
    <row r="364" spans="2:17" s="175" customFormat="1" x14ac:dyDescent="0.3">
      <c r="B364" s="345" t="s">
        <v>59</v>
      </c>
      <c r="C364" s="524">
        <f>AVERAGE(C378:C380)</f>
        <v>491.35498407565638</v>
      </c>
      <c r="D364" s="524">
        <f t="shared" ref="D364:I364" si="177">AVERAGE(D378:D380)</f>
        <v>319.94219726854971</v>
      </c>
      <c r="E364" s="524">
        <f t="shared" si="177"/>
        <v>495.78161848030686</v>
      </c>
      <c r="F364" s="524">
        <f t="shared" si="177"/>
        <v>361.53308400924254</v>
      </c>
      <c r="G364" s="524">
        <f t="shared" si="177"/>
        <v>381.12609037360886</v>
      </c>
      <c r="H364" s="524">
        <f t="shared" si="177"/>
        <v>478.88944324305004</v>
      </c>
      <c r="I364" s="524">
        <f t="shared" si="177"/>
        <v>348.60207268398153</v>
      </c>
      <c r="J364" s="524">
        <f t="shared" ref="J364" si="178">AVERAGE(J378:J380)</f>
        <v>485.47847335573488</v>
      </c>
      <c r="K364" s="524"/>
      <c r="L364" s="323">
        <f t="shared" ref="L364:L372" si="179">AVERAGE(C364:I364)</f>
        <v>411.03278430491372</v>
      </c>
      <c r="M364" s="324">
        <f t="shared" ref="M364:M372" si="180">N364/SQRT((7))</f>
        <v>28.359203723009784</v>
      </c>
      <c r="N364" s="323">
        <f t="shared" ref="N364:N372" si="181">STDEV(C364:I364)</f>
        <v>75.031400430900959</v>
      </c>
      <c r="O364" s="524"/>
      <c r="P364" s="524"/>
      <c r="Q364" s="526">
        <f>TTEST($C$363:$K$363,C364:K364,2,1)</f>
        <v>5.699586506913943E-6</v>
      </c>
    </row>
    <row r="365" spans="2:17" s="175" customFormat="1" x14ac:dyDescent="0.3">
      <c r="B365" s="345" t="s">
        <v>60</v>
      </c>
      <c r="C365" s="524">
        <f>AVERAGE(C381:C383)</f>
        <v>184.78724462528385</v>
      </c>
      <c r="D365" s="524">
        <f t="shared" ref="D365:I365" si="182">AVERAGE(D381:D383)</f>
        <v>165.85911173055806</v>
      </c>
      <c r="E365" s="524">
        <f t="shared" si="182"/>
        <v>110.85661236529876</v>
      </c>
      <c r="F365" s="524">
        <f t="shared" si="182"/>
        <v>123.1782568541884</v>
      </c>
      <c r="G365" s="524">
        <f t="shared" si="182"/>
        <v>191.14507985979449</v>
      </c>
      <c r="H365" s="524">
        <f t="shared" si="182"/>
        <v>176.22152532114998</v>
      </c>
      <c r="I365" s="524">
        <f t="shared" si="182"/>
        <v>200.03112698710416</v>
      </c>
      <c r="J365" s="524">
        <f t="shared" ref="J365" si="183">AVERAGE(J381:J383)</f>
        <v>97.45641663376972</v>
      </c>
      <c r="K365" s="524"/>
      <c r="L365" s="323">
        <f t="shared" si="179"/>
        <v>164.58270824905395</v>
      </c>
      <c r="M365" s="324">
        <f t="shared" si="180"/>
        <v>13.009416470295623</v>
      </c>
      <c r="N365" s="323">
        <f t="shared" si="181"/>
        <v>34.419680682469924</v>
      </c>
      <c r="O365" s="524"/>
      <c r="P365" s="383">
        <f>TTEST($C$367:$H$367,C365:H365,2,1)</f>
        <v>0.18506128480196668</v>
      </c>
      <c r="Q365" s="526">
        <f t="shared" ref="Q365:Q372" si="184">TTEST($C$363:$K$363,C365:K365,2,1)</f>
        <v>5.1894601104757231E-3</v>
      </c>
    </row>
    <row r="366" spans="2:17" s="175" customFormat="1" x14ac:dyDescent="0.3">
      <c r="B366" s="345" t="s">
        <v>61</v>
      </c>
      <c r="C366" s="524">
        <f>AVERAGE(C384:C386)</f>
        <v>299.61660889145969</v>
      </c>
      <c r="D366" s="524">
        <f t="shared" ref="D366:I366" si="185">AVERAGE(D384:D386)</f>
        <v>285.15543592195502</v>
      </c>
      <c r="E366" s="524">
        <f t="shared" si="185"/>
        <v>277.9181400566768</v>
      </c>
      <c r="F366" s="524">
        <f t="shared" si="185"/>
        <v>188.74090189532376</v>
      </c>
      <c r="G366" s="524">
        <f t="shared" si="185"/>
        <v>295.42816952539675</v>
      </c>
      <c r="H366" s="524">
        <f t="shared" si="185"/>
        <v>312.94147675206574</v>
      </c>
      <c r="I366" s="524">
        <f t="shared" si="185"/>
        <v>404.29147152403704</v>
      </c>
      <c r="J366" s="524">
        <f t="shared" ref="J366" si="186">AVERAGE(J384:J386)</f>
        <v>261.1080019217855</v>
      </c>
      <c r="K366" s="524"/>
      <c r="L366" s="323">
        <f t="shared" si="179"/>
        <v>294.87031493813072</v>
      </c>
      <c r="M366" s="324">
        <f t="shared" si="180"/>
        <v>23.888432310308424</v>
      </c>
      <c r="N366" s="323">
        <f t="shared" si="181"/>
        <v>63.202851104276242</v>
      </c>
      <c r="O366" s="524"/>
      <c r="P366" s="383">
        <f>TTEST($C$367:$K$367,C366:K366,2,1)</f>
        <v>1.8639921925828014E-4</v>
      </c>
      <c r="Q366" s="526">
        <f t="shared" si="184"/>
        <v>4.1757645095534072E-5</v>
      </c>
    </row>
    <row r="367" spans="2:17" s="175" customFormat="1" x14ac:dyDescent="0.3">
      <c r="B367" s="489" t="s">
        <v>62</v>
      </c>
      <c r="C367" s="528">
        <f>AVERAGE(C387:C389)</f>
        <v>117.63051641935124</v>
      </c>
      <c r="D367" s="528">
        <f t="shared" ref="D367:I367" si="187">AVERAGE(D387:D389)</f>
        <v>117.23255279567417</v>
      </c>
      <c r="E367" s="528">
        <f t="shared" si="187"/>
        <v>92.890430880148301</v>
      </c>
      <c r="F367" s="528">
        <f t="shared" si="187"/>
        <v>123.04945121210039</v>
      </c>
      <c r="G367" s="528">
        <f t="shared" si="187"/>
        <v>157.23368835595448</v>
      </c>
      <c r="H367" s="528">
        <f t="shared" si="187"/>
        <v>209.25215840510995</v>
      </c>
      <c r="I367" s="528">
        <f t="shared" si="187"/>
        <v>190.40888782926768</v>
      </c>
      <c r="J367" s="528">
        <f t="shared" ref="J367" si="188">AVERAGE(J387:J389)</f>
        <v>191.03989402711042</v>
      </c>
      <c r="K367" s="528"/>
      <c r="L367" s="323">
        <f t="shared" si="179"/>
        <v>143.95681227108659</v>
      </c>
      <c r="M367" s="515">
        <f t="shared" si="180"/>
        <v>16.219994966234072</v>
      </c>
      <c r="N367" s="405">
        <f t="shared" si="181"/>
        <v>42.914072947374855</v>
      </c>
      <c r="O367" s="524"/>
      <c r="P367" s="383" t="s">
        <v>51</v>
      </c>
      <c r="Q367" s="526">
        <f t="shared" si="184"/>
        <v>1.3624894317322214E-2</v>
      </c>
    </row>
    <row r="368" spans="2:17" s="175" customFormat="1" x14ac:dyDescent="0.3">
      <c r="B368" s="345" t="s">
        <v>63</v>
      </c>
      <c r="C368" s="524"/>
      <c r="D368" s="524"/>
      <c r="E368" s="524"/>
      <c r="F368" s="524"/>
      <c r="G368" s="524">
        <f t="shared" ref="G368:I368" si="189">AVERAGE(G390:G392)</f>
        <v>441.36342684888569</v>
      </c>
      <c r="H368" s="524">
        <f t="shared" si="189"/>
        <v>375.38866575459787</v>
      </c>
      <c r="I368" s="524">
        <f t="shared" si="189"/>
        <v>625.09005055877333</v>
      </c>
      <c r="J368" s="524">
        <f t="shared" ref="J368" si="190">AVERAGE(J390:J392)</f>
        <v>634.25097499577544</v>
      </c>
      <c r="K368" s="524"/>
      <c r="L368" s="323">
        <f t="shared" si="179"/>
        <v>480.6140477207523</v>
      </c>
      <c r="M368" s="324">
        <f t="shared" si="180"/>
        <v>48.906841213534236</v>
      </c>
      <c r="N368" s="323">
        <f t="shared" si="181"/>
        <v>129.39533926073597</v>
      </c>
      <c r="O368" s="524"/>
      <c r="P368" s="524"/>
      <c r="Q368" s="526">
        <f t="shared" si="184"/>
        <v>7.6739338987058328E-3</v>
      </c>
    </row>
    <row r="369" spans="2:18" s="175" customFormat="1" x14ac:dyDescent="0.3">
      <c r="B369" s="345" t="s">
        <v>64</v>
      </c>
      <c r="C369" s="524">
        <f>AVERAGE(C393:C395)</f>
        <v>502.42199847312821</v>
      </c>
      <c r="D369" s="524">
        <f t="shared" ref="D369:I369" si="191">AVERAGE(D393:D395)</f>
        <v>557.02234834518742</v>
      </c>
      <c r="E369" s="524">
        <f t="shared" si="191"/>
        <v>461.72225432982685</v>
      </c>
      <c r="F369" s="524">
        <f t="shared" si="191"/>
        <v>407.53620709782939</v>
      </c>
      <c r="G369" s="524">
        <f t="shared" si="191"/>
        <v>459.27419497804567</v>
      </c>
      <c r="H369" s="524">
        <f t="shared" si="191"/>
        <v>478.58391291494405</v>
      </c>
      <c r="I369" s="524">
        <f t="shared" si="191"/>
        <v>679.6310966247371</v>
      </c>
      <c r="J369" s="524">
        <f t="shared" ref="J369" si="192">AVERAGE(J393:J395)</f>
        <v>480.50582934433987</v>
      </c>
      <c r="K369" s="524"/>
      <c r="L369" s="323">
        <f t="shared" si="179"/>
        <v>506.59885896624263</v>
      </c>
      <c r="M369" s="324">
        <f t="shared" si="180"/>
        <v>33.577171020324812</v>
      </c>
      <c r="N369" s="323">
        <f t="shared" si="181"/>
        <v>88.836844248864352</v>
      </c>
      <c r="O369" s="524"/>
      <c r="P369" s="524"/>
      <c r="Q369" s="526">
        <f t="shared" si="184"/>
        <v>2.4958778215515849E-6</v>
      </c>
    </row>
    <row r="370" spans="2:18" s="175" customFormat="1" x14ac:dyDescent="0.3">
      <c r="B370" s="345" t="s">
        <v>65</v>
      </c>
      <c r="C370" s="524"/>
      <c r="D370" s="524"/>
      <c r="E370" s="524"/>
      <c r="F370" s="524"/>
      <c r="G370" s="524">
        <f t="shared" ref="G370:I370" si="193">AVERAGE(G396:G398)</f>
        <v>754.19123111103045</v>
      </c>
      <c r="H370" s="524">
        <f t="shared" si="193"/>
        <v>1044.4164926395615</v>
      </c>
      <c r="I370" s="524">
        <f t="shared" si="193"/>
        <v>818.34074836904927</v>
      </c>
      <c r="J370" s="524">
        <f t="shared" ref="J370" si="194">AVERAGE(J396:J398)</f>
        <v>1031.4297761044795</v>
      </c>
      <c r="K370" s="524"/>
      <c r="L370" s="323">
        <f t="shared" si="179"/>
        <v>872.31615737321374</v>
      </c>
      <c r="M370" s="324">
        <f t="shared" si="180"/>
        <v>57.622768553263867</v>
      </c>
      <c r="N370" s="323">
        <f t="shared" si="181"/>
        <v>152.45551544696934</v>
      </c>
      <c r="O370" s="524"/>
      <c r="P370" s="524"/>
      <c r="Q370" s="526">
        <f t="shared" si="184"/>
        <v>1.61134650788986E-3</v>
      </c>
    </row>
    <row r="371" spans="2:18" s="175" customFormat="1" x14ac:dyDescent="0.3">
      <c r="B371" s="345" t="s">
        <v>31</v>
      </c>
      <c r="C371" s="524">
        <f>AVERAGE(C399:C401)</f>
        <v>77.903439279257611</v>
      </c>
      <c r="D371" s="524">
        <f t="shared" ref="D371:F371" si="195">AVERAGE(D399:D401)</f>
        <v>71.507172095054969</v>
      </c>
      <c r="E371" s="524">
        <f t="shared" si="195"/>
        <v>82.139382486196141</v>
      </c>
      <c r="F371" s="524">
        <f t="shared" si="195"/>
        <v>88.850749027327026</v>
      </c>
      <c r="G371" s="524"/>
      <c r="H371" s="524"/>
      <c r="I371" s="524"/>
      <c r="J371" s="524"/>
      <c r="K371" s="524"/>
      <c r="L371" s="323">
        <f t="shared" si="179"/>
        <v>80.100185721958937</v>
      </c>
      <c r="M371" s="324">
        <f t="shared" si="180"/>
        <v>2.7550495607866776</v>
      </c>
      <c r="N371" s="323">
        <f t="shared" si="181"/>
        <v>7.2891759874992772</v>
      </c>
      <c r="O371" s="524"/>
      <c r="P371" s="524"/>
      <c r="Q371" s="526">
        <f t="shared" si="184"/>
        <v>1.2071549722033786E-2</v>
      </c>
    </row>
    <row r="372" spans="2:18" s="175" customFormat="1" ht="15" thickBot="1" x14ac:dyDescent="0.35">
      <c r="B372" s="353" t="s">
        <v>59</v>
      </c>
      <c r="C372" s="529">
        <f>AVERAGE(C402:C404)</f>
        <v>264.49307971416351</v>
      </c>
      <c r="E372" s="529">
        <f t="shared" ref="E372" si="196">AVERAGE(E402:E404)</f>
        <v>224.34641880819791</v>
      </c>
      <c r="F372" s="529">
        <f t="shared" ref="F372" si="197">AVERAGE(F402:F404)</f>
        <v>202.95673727226497</v>
      </c>
      <c r="G372" s="529"/>
      <c r="H372" s="529"/>
      <c r="I372" s="529"/>
      <c r="J372" s="529"/>
      <c r="K372" s="529"/>
      <c r="L372" s="323">
        <f t="shared" si="179"/>
        <v>230.59874526487545</v>
      </c>
      <c r="M372" s="532">
        <f t="shared" si="180"/>
        <v>11.807981863809145</v>
      </c>
      <c r="N372" s="531">
        <f t="shared" si="181"/>
        <v>31.240983497199956</v>
      </c>
      <c r="O372" s="529"/>
      <c r="P372" s="529"/>
      <c r="Q372" s="526">
        <f t="shared" si="184"/>
        <v>1.8545409371362447E-2</v>
      </c>
    </row>
    <row r="373" spans="2:18" ht="15" thickBot="1" x14ac:dyDescent="0.35">
      <c r="D373" s="542">
        <f>AVERAGE(D402:D404)</f>
        <v>83.825239937867636</v>
      </c>
    </row>
    <row r="374" spans="2:18" ht="15" thickBot="1" x14ac:dyDescent="0.35">
      <c r="B374" s="81" t="s">
        <v>19</v>
      </c>
      <c r="C374" s="175" t="s">
        <v>26</v>
      </c>
      <c r="D374" s="175" t="s">
        <v>27</v>
      </c>
      <c r="E374" s="175" t="s">
        <v>28</v>
      </c>
      <c r="F374" s="175" t="s">
        <v>29</v>
      </c>
      <c r="G374" s="506" t="s">
        <v>45</v>
      </c>
      <c r="H374" s="506" t="s">
        <v>46</v>
      </c>
      <c r="I374" s="506" t="s">
        <v>47</v>
      </c>
      <c r="J374" s="506" t="s">
        <v>48</v>
      </c>
      <c r="K374" s="45"/>
      <c r="L374" s="45"/>
      <c r="M374" s="45"/>
      <c r="N374" s="45"/>
    </row>
    <row r="375" spans="2:18" ht="15.6" x14ac:dyDescent="0.3">
      <c r="B375" s="82" t="s">
        <v>3</v>
      </c>
      <c r="C375" s="227">
        <v>100.19733796900201</v>
      </c>
      <c r="D375" s="227">
        <v>126.06712865764757</v>
      </c>
      <c r="E375" s="227">
        <v>73.573688634490026</v>
      </c>
      <c r="F375" s="227">
        <v>105.48932596395977</v>
      </c>
      <c r="G375" s="90">
        <v>103.82734338508703</v>
      </c>
      <c r="H375" s="90">
        <v>155.62024425971407</v>
      </c>
      <c r="I375" s="90">
        <v>102.36364366459006</v>
      </c>
      <c r="J375" s="205">
        <v>55.132263628197506</v>
      </c>
      <c r="K375" s="196">
        <f>AVERAGE(C375:I377)</f>
        <v>100</v>
      </c>
      <c r="L375" s="300">
        <f>M375/SQRT((20))</f>
        <v>5.3288135985375735</v>
      </c>
      <c r="M375" s="196">
        <f>STDEV(C375:I377)</f>
        <v>23.831178891510579</v>
      </c>
      <c r="N375" s="196"/>
      <c r="P375" s="47">
        <f>AVERAGE(G375:I377)</f>
        <v>100.00000000000001</v>
      </c>
      <c r="Q375" s="49">
        <f>R375/9</f>
        <v>3.1474537072772701</v>
      </c>
      <c r="R375" s="44">
        <f>STDEV(G374:I376)</f>
        <v>28.327083365495433</v>
      </c>
    </row>
    <row r="376" spans="2:18" ht="15.6" x14ac:dyDescent="0.3">
      <c r="B376" s="83"/>
      <c r="C376" s="227">
        <v>95.66254677095111</v>
      </c>
      <c r="D376" s="227">
        <v>83.160240713039556</v>
      </c>
      <c r="E376" s="227">
        <v>138.75547392464765</v>
      </c>
      <c r="F376" s="227">
        <v>105.48932596395977</v>
      </c>
      <c r="G376" s="91">
        <v>81.211705083109536</v>
      </c>
      <c r="H376" s="91">
        <v>98.867257760502909</v>
      </c>
      <c r="I376" s="91">
        <v>75.607090805047562</v>
      </c>
      <c r="J376" s="206">
        <v>92.124159680041046</v>
      </c>
      <c r="K376" s="196"/>
      <c r="L376" s="300"/>
      <c r="M376" s="196"/>
      <c r="N376" s="196"/>
      <c r="P376" s="81"/>
      <c r="Q376" s="81"/>
      <c r="R376" s="81"/>
    </row>
    <row r="377" spans="2:18" ht="15.6" x14ac:dyDescent="0.3">
      <c r="B377" s="83"/>
      <c r="C377" s="227">
        <v>104.1401152600469</v>
      </c>
      <c r="D377" s="227">
        <v>90.772630629312872</v>
      </c>
      <c r="E377" s="227">
        <v>87.670837440862272</v>
      </c>
      <c r="F377" s="227">
        <v>89.021348072080457</v>
      </c>
      <c r="G377" s="91">
        <v>114.96095153180347</v>
      </c>
      <c r="H377" s="91">
        <v>45.51249797978307</v>
      </c>
      <c r="I377" s="91">
        <v>122.02926553036241</v>
      </c>
      <c r="J377" s="206">
        <v>152.74357669176143</v>
      </c>
      <c r="K377" s="196"/>
      <c r="L377" s="300"/>
      <c r="M377" s="196"/>
      <c r="N377" s="196"/>
      <c r="P377" s="81"/>
      <c r="Q377" s="81"/>
      <c r="R377" s="81"/>
    </row>
    <row r="378" spans="2:18" ht="15.6" x14ac:dyDescent="0.3">
      <c r="B378" s="84" t="s">
        <v>4</v>
      </c>
      <c r="C378" s="228">
        <v>530.84654321388905</v>
      </c>
      <c r="D378" s="228">
        <v>445.65634693040073</v>
      </c>
      <c r="E378" s="228">
        <v>485.34950280977108</v>
      </c>
      <c r="F378" s="228">
        <v>379.05200945845365</v>
      </c>
      <c r="G378" s="92">
        <v>458.85446556622611</v>
      </c>
      <c r="H378" s="92">
        <v>521.71785944582939</v>
      </c>
      <c r="I378" s="92">
        <v>350.24630592298246</v>
      </c>
      <c r="J378" s="207">
        <v>551.29270296684626</v>
      </c>
      <c r="K378" s="196">
        <f>AVERAGE(C378:I380)</f>
        <v>413.50776931969733</v>
      </c>
      <c r="L378" s="300">
        <f>M378/SQRT((20))</f>
        <v>23.219010987232185</v>
      </c>
      <c r="M378" s="196">
        <f>STDEV(C378:I380)</f>
        <v>103.83857387553134</v>
      </c>
      <c r="N378" s="1">
        <f>TTEST($C$375:$I$377,C378:I380,2,2)</f>
        <v>2.9443958325796017E-16</v>
      </c>
      <c r="O378" s="1">
        <f>TTEST($G$375:$I$377,G378:I380,2,2)</f>
        <v>4.5143708271257593E-9</v>
      </c>
      <c r="P378" s="47">
        <f>AVERAGE(G378:I380)</f>
        <v>402.87253543354683</v>
      </c>
      <c r="Q378" s="49">
        <f>R378/9</f>
        <v>19.516344307076292</v>
      </c>
      <c r="R378" s="44">
        <f>STDEV(G377:I379)</f>
        <v>175.64709876368661</v>
      </c>
    </row>
    <row r="379" spans="2:18" ht="15.6" x14ac:dyDescent="0.3">
      <c r="B379" s="84"/>
      <c r="C379" s="228">
        <v>347.20695571786143</v>
      </c>
      <c r="D379" s="228">
        <v>379.54352972920162</v>
      </c>
      <c r="E379" s="228">
        <v>536.4866830915222</v>
      </c>
      <c r="F379" s="228"/>
      <c r="G379" s="92">
        <v>332.01088770310861</v>
      </c>
      <c r="H379" s="92">
        <v>494.98671924670907</v>
      </c>
      <c r="I379" s="92">
        <v>325.6818777661137</v>
      </c>
      <c r="J379" s="207">
        <v>551.29270296684626</v>
      </c>
      <c r="K379" s="197"/>
      <c r="L379" s="301"/>
      <c r="M379" s="197"/>
      <c r="N379" s="197"/>
    </row>
    <row r="380" spans="2:18" ht="15.6" x14ac:dyDescent="0.3">
      <c r="B380" s="84"/>
      <c r="C380" s="228">
        <v>596.01145329521864</v>
      </c>
      <c r="D380" s="228">
        <v>134.62671514604688</v>
      </c>
      <c r="E380" s="228">
        <v>465.50866953962731</v>
      </c>
      <c r="F380" s="228">
        <v>344.01415856003138</v>
      </c>
      <c r="G380" s="92">
        <v>352.51291785149186</v>
      </c>
      <c r="H380" s="92">
        <v>419.96375103661177</v>
      </c>
      <c r="I380" s="92">
        <v>369.8780343628485</v>
      </c>
      <c r="J380" s="207">
        <v>353.85001413351205</v>
      </c>
      <c r="K380" s="197"/>
      <c r="L380" s="301"/>
      <c r="M380" s="197"/>
      <c r="N380" s="197"/>
    </row>
    <row r="381" spans="2:18" ht="15.6" x14ac:dyDescent="0.3">
      <c r="B381" s="85" t="s">
        <v>5</v>
      </c>
      <c r="C381" s="227">
        <v>220.19038143905877</v>
      </c>
      <c r="D381" s="227">
        <v>166.36397057694495</v>
      </c>
      <c r="E381" s="227">
        <v>117.42021283891221</v>
      </c>
      <c r="F381" s="227">
        <v>133.62326440443616</v>
      </c>
      <c r="G381" s="93">
        <v>147.85830863145054</v>
      </c>
      <c r="H381" s="93">
        <v>223.41170453168937</v>
      </c>
      <c r="I381" s="93">
        <v>178.75526418210143</v>
      </c>
      <c r="J381" s="208">
        <v>56.874686924788385</v>
      </c>
      <c r="K381" s="196">
        <f>AVERAGE(C381:I383)</f>
        <v>164.58270824905398</v>
      </c>
      <c r="L381" s="300">
        <f>M381/SQRT((20))</f>
        <v>9.5009031653949023</v>
      </c>
      <c r="M381" s="196">
        <f>STDEV(C381:I383)</f>
        <v>42.489330650931862</v>
      </c>
      <c r="N381" s="1">
        <f>TTEST($C$375:$I$377,C381:I383,2,2)</f>
        <v>3.7064036361309598E-7</v>
      </c>
      <c r="O381" s="1">
        <f>TTEST($G$375:$I$377,G381:I383,2,2)</f>
        <v>5.2706429892039169E-5</v>
      </c>
      <c r="P381" s="47">
        <f>AVERAGE(G381:I383)</f>
        <v>189.13257738934954</v>
      </c>
      <c r="Q381" s="49">
        <f>R381/9</f>
        <v>11.20744201846961</v>
      </c>
      <c r="R381" s="44">
        <f>STDEV(G380:I382)</f>
        <v>100.86697816622649</v>
      </c>
    </row>
    <row r="382" spans="2:18" ht="15.6" x14ac:dyDescent="0.3">
      <c r="B382" s="85"/>
      <c r="C382" s="227">
        <v>144.01832882804754</v>
      </c>
      <c r="D382" s="227">
        <v>184.26307945431549</v>
      </c>
      <c r="E382" s="227">
        <v>106.22787800207395</v>
      </c>
      <c r="F382" s="227">
        <v>105.48932596395977</v>
      </c>
      <c r="G382" s="93">
        <v>178.03940594705105</v>
      </c>
      <c r="H382" s="93">
        <v>177.48901741873968</v>
      </c>
      <c r="I382" s="93">
        <v>218.32514534464636</v>
      </c>
      <c r="J382" s="208">
        <v>114.54230105721477</v>
      </c>
      <c r="K382" s="198"/>
      <c r="L382" s="302"/>
      <c r="M382" s="198"/>
      <c r="N382" s="198"/>
      <c r="P382" s="81"/>
      <c r="Q382" s="81"/>
      <c r="R382" s="81"/>
    </row>
    <row r="383" spans="2:18" ht="15.6" x14ac:dyDescent="0.3">
      <c r="B383" s="85"/>
      <c r="C383" s="227">
        <v>190.15302360874526</v>
      </c>
      <c r="D383" s="227">
        <v>146.95028516041378</v>
      </c>
      <c r="E383" s="227">
        <v>108.9217462549101</v>
      </c>
      <c r="F383" s="227">
        <v>130.42218019416927</v>
      </c>
      <c r="G383" s="93">
        <v>247.53752500088194</v>
      </c>
      <c r="H383" s="93">
        <v>127.76385401302086</v>
      </c>
      <c r="I383" s="93">
        <v>203.01297143456472</v>
      </c>
      <c r="J383" s="208">
        <v>120.95226191930603</v>
      </c>
      <c r="K383" s="198"/>
      <c r="L383" s="302"/>
      <c r="M383" s="198"/>
      <c r="N383" s="198"/>
      <c r="P383" s="81"/>
      <c r="Q383" s="81"/>
      <c r="R383" s="81"/>
    </row>
    <row r="384" spans="2:18" ht="15.6" x14ac:dyDescent="0.3">
      <c r="B384" s="86" t="s">
        <v>6</v>
      </c>
      <c r="C384" s="228">
        <v>316.48995274379575</v>
      </c>
      <c r="D384" s="228">
        <v>219.54153315641199</v>
      </c>
      <c r="E384" s="228">
        <v>221.44733508928067</v>
      </c>
      <c r="F384" s="228">
        <v>176.59736734296473</v>
      </c>
      <c r="G384" s="94">
        <v>338.0330305591242</v>
      </c>
      <c r="H384" s="94">
        <v>294.46063637012156</v>
      </c>
      <c r="I384" s="94">
        <v>440.93726300919116</v>
      </c>
      <c r="J384" s="209">
        <v>259.23119905006934</v>
      </c>
      <c r="K384" s="196">
        <f>AVERAGE(C384:I386)</f>
        <v>294.87031493813072</v>
      </c>
      <c r="L384" s="300">
        <f>M384/SQRT((20))</f>
        <v>15.514687283161317</v>
      </c>
      <c r="M384" s="196">
        <f>STDEV(C384:I386)</f>
        <v>69.383790829600471</v>
      </c>
      <c r="N384" s="1">
        <f>TTEST($C$375:$I$377,C384:I386,2,2)</f>
        <v>4.9827864062343509E-15</v>
      </c>
      <c r="O384" s="1">
        <f>TTEST($G$375:$I$377,G384:I386,2,2)</f>
        <v>8.0844825524534563E-9</v>
      </c>
      <c r="P384" s="47">
        <f>AVERAGE(G384:I386)</f>
        <v>337.55370593383327</v>
      </c>
      <c r="Q384" s="49">
        <f>R384/9</f>
        <v>10.522331891019299</v>
      </c>
      <c r="R384" s="44">
        <f>STDEV(G383:I385)</f>
        <v>94.700987019173695</v>
      </c>
    </row>
    <row r="385" spans="2:18" ht="15.6" x14ac:dyDescent="0.3">
      <c r="B385" s="86"/>
      <c r="C385" s="228">
        <v>260.94595821513252</v>
      </c>
      <c r="D385" s="228">
        <v>360.63848358005913</v>
      </c>
      <c r="E385" s="228">
        <v>327.84043982420957</v>
      </c>
      <c r="F385" s="228">
        <v>185.37256872501101</v>
      </c>
      <c r="G385" s="94">
        <v>279.05285192024559</v>
      </c>
      <c r="H385" s="94">
        <v>306.30836988337643</v>
      </c>
      <c r="I385" s="94">
        <v>392.98428405314127</v>
      </c>
      <c r="J385" s="209">
        <v>241.70330016118353</v>
      </c>
      <c r="K385" s="199"/>
      <c r="L385" s="303"/>
      <c r="M385" s="199"/>
      <c r="N385" s="199"/>
    </row>
    <row r="386" spans="2:18" ht="15.6" x14ac:dyDescent="0.3">
      <c r="B386" s="86"/>
      <c r="C386" s="228">
        <v>321.4139157154508</v>
      </c>
      <c r="D386" s="228">
        <v>275.28629102939396</v>
      </c>
      <c r="E386" s="228">
        <v>284.46664525654012</v>
      </c>
      <c r="F386" s="228">
        <v>204.25276961799554</v>
      </c>
      <c r="G386" s="94">
        <v>269.19862609682065</v>
      </c>
      <c r="H386" s="94">
        <v>338.05542400269934</v>
      </c>
      <c r="I386" s="94">
        <v>378.95286750977886</v>
      </c>
      <c r="J386" s="209">
        <v>282.38950655410372</v>
      </c>
      <c r="K386" s="199"/>
      <c r="L386" s="303"/>
      <c r="M386" s="199"/>
      <c r="N386" s="199"/>
    </row>
    <row r="387" spans="2:18" ht="15.6" x14ac:dyDescent="0.3">
      <c r="B387" s="87" t="s">
        <v>7</v>
      </c>
      <c r="C387" s="227">
        <v>125.33576984608094</v>
      </c>
      <c r="D387" s="227">
        <v>112.9933491534656</v>
      </c>
      <c r="E387" s="227">
        <v>79.979035220568946</v>
      </c>
      <c r="F387" s="227">
        <v>139.41537299698462</v>
      </c>
      <c r="G387" s="95">
        <v>146.09696425759202</v>
      </c>
      <c r="H387" s="95">
        <v>286.81784460500904</v>
      </c>
      <c r="I387" s="95">
        <v>196.9543000176582</v>
      </c>
      <c r="J387" s="210">
        <v>129.72350755761474</v>
      </c>
      <c r="K387" s="196">
        <f>AVERAGE(C387:I389)</f>
        <v>143.95681227108656</v>
      </c>
      <c r="L387" s="300">
        <f>M387/SQRT((20))</f>
        <v>10.950907819196278</v>
      </c>
      <c r="M387" s="196">
        <f>STDEV(C387:I389)</f>
        <v>48.973948598113708</v>
      </c>
      <c r="N387" s="1">
        <f>TTEST($C$375:$I$377,C387:I389,2,2)</f>
        <v>6.5142620582913453E-4</v>
      </c>
      <c r="O387" s="1">
        <f>TTEST($G$375:$I$377,G387:I389,2,2)</f>
        <v>2.4711246447463791E-4</v>
      </c>
      <c r="P387" s="47">
        <f>AVERAGE(G387:I389)</f>
        <v>185.63157819677738</v>
      </c>
      <c r="Q387" s="49">
        <f>R387/9</f>
        <v>9.0659452189981433</v>
      </c>
      <c r="R387" s="44">
        <f>STDEV(G386:I388)</f>
        <v>81.593506970983285</v>
      </c>
    </row>
    <row r="388" spans="2:18" ht="15.6" x14ac:dyDescent="0.3">
      <c r="B388" s="87"/>
      <c r="C388" s="227">
        <v>104.1401152600469</v>
      </c>
      <c r="D388" s="227">
        <v>119.78773064798274</v>
      </c>
      <c r="E388" s="227">
        <v>69.979422066440293</v>
      </c>
      <c r="F388" s="227">
        <v>117.65118729077518</v>
      </c>
      <c r="G388" s="95">
        <v>198.31566265693684</v>
      </c>
      <c r="H388" s="95">
        <v>158.72009016419096</v>
      </c>
      <c r="I388" s="95">
        <v>192.2378100172638</v>
      </c>
      <c r="J388" s="210">
        <v>158.80144485666207</v>
      </c>
      <c r="K388" s="200"/>
      <c r="L388" s="304"/>
      <c r="M388" s="196"/>
      <c r="N388" s="200"/>
      <c r="P388" s="81"/>
      <c r="Q388" s="81"/>
      <c r="R388" s="81"/>
    </row>
    <row r="389" spans="2:18" ht="15.6" x14ac:dyDescent="0.3">
      <c r="B389" s="87"/>
      <c r="C389" s="227">
        <v>123.4156641519259</v>
      </c>
      <c r="D389" s="227">
        <v>118.91657858557413</v>
      </c>
      <c r="E389" s="227">
        <v>128.71283535343565</v>
      </c>
      <c r="F389" s="227">
        <v>112.0817933485414</v>
      </c>
      <c r="G389" s="95">
        <v>127.28843815333458</v>
      </c>
      <c r="H389" s="95">
        <v>182.21854044612991</v>
      </c>
      <c r="I389" s="95">
        <v>182.03455345288103</v>
      </c>
      <c r="J389" s="210">
        <v>284.59472966705442</v>
      </c>
      <c r="K389" s="200"/>
      <c r="L389" s="304"/>
      <c r="M389" s="196"/>
      <c r="N389" s="200"/>
      <c r="P389" s="81"/>
      <c r="Q389" s="81"/>
      <c r="R389" s="81"/>
    </row>
    <row r="390" spans="2:18" x14ac:dyDescent="0.3">
      <c r="B390" s="88" t="s">
        <v>8</v>
      </c>
      <c r="G390" s="96">
        <v>416.9064611367728</v>
      </c>
      <c r="H390" s="96">
        <v>365.80626903840641</v>
      </c>
      <c r="I390" s="96">
        <v>572.18749403053891</v>
      </c>
      <c r="J390" s="211">
        <v>605.23192556759511</v>
      </c>
      <c r="K390" s="196">
        <f>AVERAGE(C390:I392)</f>
        <v>462.55454736599961</v>
      </c>
      <c r="L390" s="300">
        <f>M390/SQRT((8))</f>
        <v>39.040062281925188</v>
      </c>
      <c r="M390" s="196">
        <f>STDEV(C390:I392)</f>
        <v>110.42197110997785</v>
      </c>
      <c r="N390" s="1">
        <f>TTEST($C$375:$I$377,C390:I392,2,2)</f>
        <v>2.5514549969969666E-14</v>
      </c>
      <c r="O390" s="1">
        <f>TTEST($G$375:$I$377,G390:I392,2,2)</f>
        <v>1.0163371270541263E-7</v>
      </c>
      <c r="P390" s="47">
        <f>AVERAGE(G390:I392)</f>
        <v>462.55454736599961</v>
      </c>
      <c r="Q390" s="49">
        <f>R390/9</f>
        <v>17.058412092404367</v>
      </c>
      <c r="R390" s="44">
        <f>STDEV(G389:I391)</f>
        <v>153.52570883163932</v>
      </c>
    </row>
    <row r="391" spans="2:18" x14ac:dyDescent="0.3">
      <c r="B391" s="88"/>
      <c r="G391" s="96">
        <v>440.00647274515842</v>
      </c>
      <c r="H391" s="96">
        <v>353.97679754011341</v>
      </c>
      <c r="I391" s="99"/>
      <c r="J391" s="211">
        <v>595.88881168819387</v>
      </c>
      <c r="K391" s="218"/>
      <c r="L391" s="305"/>
      <c r="M391" s="197"/>
      <c r="N391" s="218"/>
    </row>
    <row r="392" spans="2:18" x14ac:dyDescent="0.3">
      <c r="B392" s="88"/>
      <c r="G392" s="96">
        <v>467.17734666472597</v>
      </c>
      <c r="H392" s="96">
        <v>406.38293068527366</v>
      </c>
      <c r="I392" s="96">
        <v>677.99260708700763</v>
      </c>
      <c r="J392" s="211">
        <v>701.63218773153756</v>
      </c>
      <c r="K392" s="201"/>
      <c r="L392" s="306"/>
      <c r="M392" s="197"/>
      <c r="N392" s="201"/>
    </row>
    <row r="393" spans="2:18" ht="15.6" x14ac:dyDescent="0.3">
      <c r="B393" s="89" t="s">
        <v>9</v>
      </c>
      <c r="C393" s="228">
        <v>573.44627351423696</v>
      </c>
      <c r="D393" s="228">
        <v>542.73553795295459</v>
      </c>
      <c r="E393" s="228">
        <v>510.27790947927042</v>
      </c>
      <c r="F393" s="228">
        <v>372.22097050934639</v>
      </c>
      <c r="G393" s="97">
        <v>367.61306150062097</v>
      </c>
      <c r="H393" s="97">
        <v>549.8925815201012</v>
      </c>
      <c r="I393" s="97">
        <v>698.8488891233161</v>
      </c>
      <c r="J393" s="212">
        <v>436.54928637692899</v>
      </c>
      <c r="K393" s="196">
        <f>AVERAGE(C393:I395)</f>
        <v>506.59885896624257</v>
      </c>
      <c r="L393" s="300">
        <f>M393/SQRT((20))</f>
        <v>26.91392812943295</v>
      </c>
      <c r="M393" s="196">
        <f>STDEV(C393:I395)</f>
        <v>120.36274567791168</v>
      </c>
      <c r="N393" s="1">
        <f>TTEST($C$375:$I$377,C393:I395,2,2)</f>
        <v>3.3547281363495913E-18</v>
      </c>
      <c r="O393" s="1">
        <f>TTEST($G$375:$I$377,G393:I395,2,2)</f>
        <v>1.0851551460879128E-8</v>
      </c>
      <c r="P393" s="47">
        <f>AVERAGE(G393:I395)</f>
        <v>539.16306817257566</v>
      </c>
      <c r="Q393" s="49">
        <f>R393/9</f>
        <v>13.26441946635074</v>
      </c>
      <c r="R393" s="44">
        <f>STDEV(G392:I394)</f>
        <v>119.37977519715666</v>
      </c>
    </row>
    <row r="394" spans="2:18" ht="15.6" x14ac:dyDescent="0.3">
      <c r="B394" s="89"/>
      <c r="C394" s="228">
        <v>299.84258175242718</v>
      </c>
      <c r="D394" s="228">
        <v>417.32145038689794</v>
      </c>
      <c r="E394" s="228">
        <v>424.66725952861952</v>
      </c>
      <c r="F394" s="228">
        <v>352.45764792231085</v>
      </c>
      <c r="G394" s="97">
        <v>514.18347210062552</v>
      </c>
      <c r="H394" s="97">
        <v>482.13922809022068</v>
      </c>
      <c r="I394" s="97">
        <v>653.78503169686576</v>
      </c>
      <c r="J394" s="212">
        <v>324.83134577856464</v>
      </c>
      <c r="K394" s="202"/>
      <c r="L394" s="307"/>
      <c r="M394" s="196"/>
      <c r="N394" s="202"/>
      <c r="P394" s="81"/>
      <c r="Q394" s="81"/>
      <c r="R394" s="81"/>
    </row>
    <row r="395" spans="2:18" ht="15.6" x14ac:dyDescent="0.3">
      <c r="B395" s="89"/>
      <c r="C395" s="228">
        <v>633.97714015272038</v>
      </c>
      <c r="D395" s="228">
        <v>711.01005669570998</v>
      </c>
      <c r="E395" s="228">
        <v>450.22159398159044</v>
      </c>
      <c r="F395" s="228">
        <v>497.93000286183087</v>
      </c>
      <c r="G395" s="97">
        <v>496.02605133289069</v>
      </c>
      <c r="H395" s="97">
        <v>403.71992913451027</v>
      </c>
      <c r="I395" s="97">
        <v>686.25936905402955</v>
      </c>
      <c r="J395" s="212">
        <v>680.13685587752605</v>
      </c>
      <c r="K395" s="202"/>
      <c r="L395" s="307"/>
      <c r="M395" s="196"/>
      <c r="N395" s="202"/>
      <c r="P395" s="81"/>
      <c r="Q395" s="81"/>
      <c r="R395" s="81"/>
    </row>
    <row r="396" spans="2:18" x14ac:dyDescent="0.3">
      <c r="B396" s="588" t="s">
        <v>10</v>
      </c>
      <c r="G396" s="98">
        <v>637.96943231570788</v>
      </c>
      <c r="H396" s="98">
        <v>763.90849926858164</v>
      </c>
      <c r="I396" s="98">
        <v>703.09651181761933</v>
      </c>
      <c r="J396" s="213">
        <v>1019.2197782028411</v>
      </c>
      <c r="K396" s="196">
        <f>AVERAGE(C396:I398)</f>
        <v>872.31615737321363</v>
      </c>
      <c r="L396" s="300">
        <f>M396/SQRT(9)</f>
        <v>75.021321477708682</v>
      </c>
      <c r="M396" s="196">
        <f>STDEV(C396:I398)</f>
        <v>225.06396443312605</v>
      </c>
      <c r="N396" s="1">
        <f>TTEST($C$375:$I$377,C396:I398,2,2)</f>
        <v>1.525332795773204E-15</v>
      </c>
      <c r="O396" s="1">
        <f>TTEST($G$375:$I$377,G396:I398,2,2)</f>
        <v>2.0905101667863605E-8</v>
      </c>
      <c r="P396" s="47">
        <f>AVERAGE(G396:I398)</f>
        <v>872.31615737321363</v>
      </c>
      <c r="Q396" s="49">
        <f>R396/9</f>
        <v>27.715044565839936</v>
      </c>
      <c r="R396" s="44">
        <f>STDEV(G395:I397)</f>
        <v>249.43540109255943</v>
      </c>
    </row>
    <row r="397" spans="2:18" x14ac:dyDescent="0.3">
      <c r="B397" s="588"/>
      <c r="G397" s="98">
        <v>710.62543739438445</v>
      </c>
      <c r="H397" s="98">
        <v>1301.1224838636404</v>
      </c>
      <c r="I397" s="98">
        <v>703.09651181761933</v>
      </c>
      <c r="J397" s="213">
        <v>865.61260030843914</v>
      </c>
      <c r="K397" s="203"/>
      <c r="L397" s="308"/>
      <c r="M397" s="197"/>
      <c r="N397" s="203"/>
    </row>
    <row r="398" spans="2:18" x14ac:dyDescent="0.3">
      <c r="G398" s="98">
        <v>913.97882362299902</v>
      </c>
      <c r="H398" s="98">
        <v>1068.2184947864623</v>
      </c>
      <c r="I398" s="98">
        <v>1048.829221471909</v>
      </c>
      <c r="J398" s="213">
        <v>1209.4569498021583</v>
      </c>
      <c r="K398" s="203"/>
      <c r="L398" s="308"/>
      <c r="M398" s="197"/>
      <c r="N398" s="203"/>
    </row>
    <row r="399" spans="2:18" s="175" customFormat="1" ht="15.6" x14ac:dyDescent="0.3">
      <c r="B399" s="242" t="s">
        <v>31</v>
      </c>
      <c r="C399" s="247">
        <v>81.347101318643482</v>
      </c>
      <c r="D399" s="247">
        <v>58.155269161852928</v>
      </c>
      <c r="E399" s="247">
        <v>62.26088192741971</v>
      </c>
      <c r="F399" s="247">
        <v>87.948584867863659</v>
      </c>
      <c r="K399" s="196">
        <f>AVERAGE(C399:I401)</f>
        <v>80.100185721958937</v>
      </c>
      <c r="L399" s="300">
        <f>M399/SQRT((12))</f>
        <v>3.3431830670109508</v>
      </c>
      <c r="M399" s="196">
        <f>STDEV(C399:I401)</f>
        <v>11.581125862133826</v>
      </c>
      <c r="N399" s="1">
        <f>TTEST($C$375:$I$377,C399:I401,2,2)</f>
        <v>1.10583859293169E-2</v>
      </c>
    </row>
    <row r="400" spans="2:18" s="175" customFormat="1" ht="15.6" x14ac:dyDescent="0.3">
      <c r="B400" s="242"/>
      <c r="C400" s="247">
        <v>76.475634541962762</v>
      </c>
      <c r="D400" s="247">
        <v>76.186242345360299</v>
      </c>
      <c r="E400" s="247">
        <v>84.791770295839441</v>
      </c>
      <c r="F400" s="247">
        <v>90.655077346253762</v>
      </c>
      <c r="K400" s="202"/>
      <c r="L400" s="307"/>
      <c r="M400" s="198"/>
      <c r="N400" s="202"/>
    </row>
    <row r="401" spans="2:17" s="175" customFormat="1" ht="15.6" x14ac:dyDescent="0.3">
      <c r="B401" s="242"/>
      <c r="C401" s="247">
        <v>75.887581977166562</v>
      </c>
      <c r="D401" s="247">
        <v>80.180004777951666</v>
      </c>
      <c r="E401" s="247">
        <v>99.365495235329263</v>
      </c>
      <c r="F401" s="247">
        <v>87.948584867863659</v>
      </c>
      <c r="K401" s="202"/>
      <c r="L401" s="307"/>
      <c r="M401" s="198"/>
      <c r="N401" s="202"/>
    </row>
    <row r="402" spans="2:17" s="175" customFormat="1" ht="15.6" x14ac:dyDescent="0.3">
      <c r="B402" s="243" t="s">
        <v>32</v>
      </c>
      <c r="C402" s="246">
        <v>292.97879354307128</v>
      </c>
      <c r="D402" s="246">
        <v>90.772630629312872</v>
      </c>
      <c r="E402" s="246">
        <v>215.97046783197405</v>
      </c>
      <c r="F402" s="246">
        <v>251.00260987588754</v>
      </c>
      <c r="K402" s="196">
        <f>AVERAGE(C402:I404)</f>
        <v>193.90536893312347</v>
      </c>
      <c r="L402" s="300">
        <f>M402/SQRT((12))</f>
        <v>22.02510352367322</v>
      </c>
      <c r="M402" s="196">
        <f>STDEV(C402:I404)</f>
        <v>76.297196689932647</v>
      </c>
      <c r="N402" s="1">
        <f>TTEST($C$375:$I$377,C402:I404,2,2)</f>
        <v>1.0131836674935975E-5</v>
      </c>
    </row>
    <row r="403" spans="2:17" s="175" customFormat="1" ht="15.6" x14ac:dyDescent="0.3">
      <c r="B403" s="243"/>
      <c r="C403" s="246">
        <v>241.56100803521929</v>
      </c>
      <c r="D403" s="246">
        <v>105.03972147844713</v>
      </c>
      <c r="E403" s="246">
        <v>195.38445685139263</v>
      </c>
      <c r="F403" s="246">
        <v>204.25276961799554</v>
      </c>
      <c r="K403" s="203"/>
      <c r="L403" s="308"/>
      <c r="M403" s="199"/>
      <c r="N403" s="203"/>
    </row>
    <row r="404" spans="2:17" s="175" customFormat="1" ht="15.6" x14ac:dyDescent="0.3">
      <c r="B404" s="243"/>
      <c r="C404" s="246">
        <v>258.93943756420009</v>
      </c>
      <c r="D404" s="246">
        <v>55.66336770584288</v>
      </c>
      <c r="E404" s="246">
        <v>261.68433174122708</v>
      </c>
      <c r="F404" s="246">
        <v>153.61483232291184</v>
      </c>
      <c r="K404" s="203"/>
      <c r="L404" s="308"/>
      <c r="M404" s="199"/>
      <c r="N404" s="203"/>
    </row>
    <row r="406" spans="2:17" s="175" customFormat="1" ht="15" thickBot="1" x14ac:dyDescent="0.35"/>
    <row r="407" spans="2:17" s="175" customFormat="1" ht="15" thickBot="1" x14ac:dyDescent="0.35">
      <c r="B407" s="520" t="s">
        <v>20</v>
      </c>
      <c r="C407" s="505" t="s">
        <v>39</v>
      </c>
      <c r="D407" s="506" t="s">
        <v>40</v>
      </c>
      <c r="E407" s="506" t="s">
        <v>41</v>
      </c>
      <c r="F407" s="506" t="s">
        <v>42</v>
      </c>
      <c r="G407" s="506" t="s">
        <v>45</v>
      </c>
      <c r="H407" s="506" t="s">
        <v>46</v>
      </c>
      <c r="I407" s="506" t="s">
        <v>47</v>
      </c>
      <c r="J407" s="506" t="s">
        <v>48</v>
      </c>
      <c r="K407" s="506"/>
      <c r="L407" s="507" t="s">
        <v>13</v>
      </c>
      <c r="M407" s="508" t="s">
        <v>15</v>
      </c>
      <c r="N407" s="507" t="s">
        <v>14</v>
      </c>
      <c r="O407" s="509" t="s">
        <v>16</v>
      </c>
      <c r="P407" s="521" t="s">
        <v>66</v>
      </c>
      <c r="Q407" s="522" t="s">
        <v>67</v>
      </c>
    </row>
    <row r="408" spans="2:17" s="175" customFormat="1" x14ac:dyDescent="0.3">
      <c r="B408" s="475" t="s">
        <v>3</v>
      </c>
      <c r="C408" s="523">
        <f>AVERAGE(C420:C422)</f>
        <v>100</v>
      </c>
      <c r="D408" s="523">
        <f t="shared" ref="D408:H408" si="198">AVERAGE(D420:D422)</f>
        <v>99.999999999999986</v>
      </c>
      <c r="E408" s="523">
        <f t="shared" si="198"/>
        <v>100.00000000000001</v>
      </c>
      <c r="F408" s="523">
        <f t="shared" si="198"/>
        <v>100</v>
      </c>
      <c r="G408" s="523">
        <f t="shared" si="198"/>
        <v>100</v>
      </c>
      <c r="H408" s="523">
        <f t="shared" si="198"/>
        <v>100</v>
      </c>
      <c r="I408" s="523">
        <f t="shared" ref="I408:J408" si="199">AVERAGE(I420:I422)</f>
        <v>100</v>
      </c>
      <c r="J408" s="523">
        <f t="shared" si="199"/>
        <v>100.00000000000001</v>
      </c>
      <c r="K408" s="523"/>
      <c r="L408" s="323">
        <f>AVERAGE(C408:K408)</f>
        <v>100</v>
      </c>
      <c r="M408" s="324">
        <f>N408/SQRT((7))</f>
        <v>3.1010627344015853E-15</v>
      </c>
      <c r="N408" s="323">
        <f>STDEV(C408:I408)</f>
        <v>8.2046407952365389E-15</v>
      </c>
      <c r="O408" s="512" t="s">
        <v>25</v>
      </c>
      <c r="P408" s="524"/>
      <c r="Q408" s="525"/>
    </row>
    <row r="409" spans="2:17" s="175" customFormat="1" x14ac:dyDescent="0.3">
      <c r="B409" s="345" t="s">
        <v>59</v>
      </c>
      <c r="C409" s="524">
        <f>AVERAGE(C423:C425)</f>
        <v>131.7257914082866</v>
      </c>
      <c r="D409" s="524">
        <f t="shared" ref="D409:H409" si="200">AVERAGE(D423:D425)</f>
        <v>134.67721295455073</v>
      </c>
      <c r="E409" s="524">
        <f t="shared" si="200"/>
        <v>142.42695825996444</v>
      </c>
      <c r="F409" s="524">
        <f t="shared" si="200"/>
        <v>125.81952160937865</v>
      </c>
      <c r="G409" s="524">
        <f t="shared" si="200"/>
        <v>131.29083935950078</v>
      </c>
      <c r="H409" s="524">
        <f t="shared" si="200"/>
        <v>113.45703455447968</v>
      </c>
      <c r="I409" s="524">
        <f t="shared" ref="I409:J409" si="201">AVERAGE(I423:I425)</f>
        <v>140.75150114233313</v>
      </c>
      <c r="J409" s="524">
        <f t="shared" si="201"/>
        <v>126.19336852132443</v>
      </c>
      <c r="K409" s="524"/>
      <c r="L409" s="323">
        <f t="shared" ref="L409:L417" si="202">AVERAGE(C409:K409)</f>
        <v>130.79277847622731</v>
      </c>
      <c r="M409" s="324">
        <f t="shared" ref="M409:M417" si="203">N409/SQRT((7))</f>
        <v>3.6935494763917815</v>
      </c>
      <c r="N409" s="323">
        <f t="shared" ref="N409:N417" si="204">STDEV(C409:I409)</f>
        <v>9.7722133696454883</v>
      </c>
      <c r="O409" s="524"/>
      <c r="P409" s="524"/>
      <c r="Q409" s="526">
        <f>TTEST($C$408:$K$408,C409:K409,2,1)</f>
        <v>3.146381838502684E-5</v>
      </c>
    </row>
    <row r="410" spans="2:17" s="175" customFormat="1" x14ac:dyDescent="0.3">
      <c r="B410" s="345" t="s">
        <v>60</v>
      </c>
      <c r="C410" s="524">
        <f>AVERAGE(C426:C428)</f>
        <v>119.23664226122833</v>
      </c>
      <c r="D410" s="524">
        <f t="shared" ref="D410:H410" si="205">AVERAGE(D426:D428)</f>
        <v>137.07051353045492</v>
      </c>
      <c r="E410" s="524">
        <f t="shared" si="205"/>
        <v>106.49900535439519</v>
      </c>
      <c r="F410" s="524">
        <f t="shared" si="205"/>
        <v>109.64111530770022</v>
      </c>
      <c r="G410" s="524">
        <f t="shared" si="205"/>
        <v>136.58009019605149</v>
      </c>
      <c r="H410" s="524">
        <f t="shared" si="205"/>
        <v>110.10521136896482</v>
      </c>
      <c r="I410" s="524">
        <f t="shared" ref="I410:J410" si="206">AVERAGE(I426:I428)</f>
        <v>169.16574748635176</v>
      </c>
      <c r="J410" s="524">
        <f t="shared" si="206"/>
        <v>101.46813221417845</v>
      </c>
      <c r="K410" s="524"/>
      <c r="L410" s="323">
        <f t="shared" si="202"/>
        <v>123.72080721491564</v>
      </c>
      <c r="M410" s="324">
        <f t="shared" si="203"/>
        <v>8.5054584185434532</v>
      </c>
      <c r="N410" s="323">
        <f t="shared" si="204"/>
        <v>22.503327762066704</v>
      </c>
      <c r="O410" s="524"/>
      <c r="P410" s="383">
        <f>TTEST($C$412:$K$412,C410:K410,2,1)</f>
        <v>0.71291937646898984</v>
      </c>
      <c r="Q410" s="526">
        <f t="shared" ref="Q410:Q417" si="207">TTEST($C$408:$K$408,C410:K410,2,1)</f>
        <v>2.1203228589895824E-2</v>
      </c>
    </row>
    <row r="411" spans="2:17" s="175" customFormat="1" x14ac:dyDescent="0.3">
      <c r="B411" s="345" t="s">
        <v>61</v>
      </c>
      <c r="C411" s="524">
        <f>AVERAGE(C429:C431)</f>
        <v>134.32760567327068</v>
      </c>
      <c r="D411" s="524">
        <f t="shared" ref="D411:H411" si="208">AVERAGE(D429:D431)</f>
        <v>133.37783293134535</v>
      </c>
      <c r="E411" s="524">
        <f t="shared" si="208"/>
        <v>107.32255148058965</v>
      </c>
      <c r="F411" s="524">
        <f t="shared" si="208"/>
        <v>121.57832116412082</v>
      </c>
      <c r="G411" s="524">
        <f t="shared" si="208"/>
        <v>128.08231079567776</v>
      </c>
      <c r="H411" s="524">
        <f t="shared" si="208"/>
        <v>114.37931804023633</v>
      </c>
      <c r="I411" s="524">
        <f t="shared" ref="I411:J411" si="209">AVERAGE(I429:I431)</f>
        <v>195.6742795245666</v>
      </c>
      <c r="J411" s="524">
        <f t="shared" si="209"/>
        <v>131.55961756879825</v>
      </c>
      <c r="K411" s="524"/>
      <c r="L411" s="323">
        <f t="shared" si="202"/>
        <v>133.28772964732568</v>
      </c>
      <c r="M411" s="324">
        <f t="shared" si="203"/>
        <v>11.007215794583606</v>
      </c>
      <c r="N411" s="323">
        <f t="shared" si="204"/>
        <v>29.122355619690449</v>
      </c>
      <c r="O411" s="524"/>
      <c r="P411" s="383">
        <f>TTEST($C$412:$K$412,C411:K411,2,1)</f>
        <v>0.33180831855708831</v>
      </c>
      <c r="Q411" s="526">
        <f t="shared" si="207"/>
        <v>1.0117132045891904E-2</v>
      </c>
    </row>
    <row r="412" spans="2:17" s="175" customFormat="1" x14ac:dyDescent="0.3">
      <c r="B412" s="489" t="s">
        <v>62</v>
      </c>
      <c r="C412" s="528">
        <f>AVERAGE(C432:C434)</f>
        <v>144.80795192463563</v>
      </c>
      <c r="D412" s="528">
        <f t="shared" ref="D412:H412" si="210">AVERAGE(D432:D434)</f>
        <v>139.21392069339896</v>
      </c>
      <c r="E412" s="528">
        <f t="shared" si="210"/>
        <v>108.69269395703243</v>
      </c>
      <c r="F412" s="528">
        <f t="shared" si="210"/>
        <v>129.68042519919788</v>
      </c>
      <c r="G412" s="528">
        <f t="shared" si="210"/>
        <v>114.7119183708091</v>
      </c>
      <c r="H412" s="528">
        <f t="shared" si="210"/>
        <v>114.14731233342951</v>
      </c>
      <c r="I412" s="528">
        <f t="shared" ref="I412:J412" si="211">AVERAGE(I432:I434)</f>
        <v>148.51629923615459</v>
      </c>
      <c r="J412" s="528">
        <f t="shared" si="211"/>
        <v>108.27391407022795</v>
      </c>
      <c r="K412" s="528"/>
      <c r="L412" s="405">
        <f t="shared" si="202"/>
        <v>126.00555447311078</v>
      </c>
      <c r="M412" s="515">
        <f t="shared" si="203"/>
        <v>6.1163574355571457</v>
      </c>
      <c r="N412" s="405">
        <f t="shared" si="204"/>
        <v>16.182360704064976</v>
      </c>
      <c r="O412" s="524"/>
      <c r="P412" s="383" t="s">
        <v>51</v>
      </c>
      <c r="Q412" s="526">
        <f t="shared" si="207"/>
        <v>3.0473644605590821E-3</v>
      </c>
    </row>
    <row r="413" spans="2:17" s="175" customFormat="1" x14ac:dyDescent="0.3">
      <c r="B413" s="345" t="s">
        <v>63</v>
      </c>
      <c r="C413" s="524"/>
      <c r="D413" s="524"/>
      <c r="E413" s="524"/>
      <c r="F413" s="524"/>
      <c r="G413" s="524">
        <f t="shared" ref="G413:H413" si="212">AVERAGE(G435:G437)</f>
        <v>140.35966439712348</v>
      </c>
      <c r="H413" s="524">
        <f t="shared" si="212"/>
        <v>110.52133764774355</v>
      </c>
      <c r="I413" s="524">
        <f t="shared" ref="I413:J413" si="213">AVERAGE(I435:I437)</f>
        <v>214.49673594508684</v>
      </c>
      <c r="J413" s="524">
        <f t="shared" si="213"/>
        <v>133.93861999964625</v>
      </c>
      <c r="K413" s="524"/>
      <c r="L413" s="323">
        <f t="shared" si="202"/>
        <v>149.82908949740002</v>
      </c>
      <c r="M413" s="324">
        <f t="shared" si="203"/>
        <v>20.235232458924415</v>
      </c>
      <c r="N413" s="323">
        <f t="shared" si="204"/>
        <v>53.537392807896033</v>
      </c>
      <c r="O413" s="524"/>
      <c r="P413" s="524"/>
      <c r="Q413" s="526">
        <f t="shared" si="207"/>
        <v>0.1134981602043026</v>
      </c>
    </row>
    <row r="414" spans="2:17" s="175" customFormat="1" x14ac:dyDescent="0.3">
      <c r="B414" s="345" t="s">
        <v>64</v>
      </c>
      <c r="C414" s="524">
        <f>AVERAGE(C438:C440)</f>
        <v>144.49516713883546</v>
      </c>
      <c r="D414" s="524">
        <f t="shared" ref="D414:H414" si="214">AVERAGE(D438:D440)</f>
        <v>148.8476180223584</v>
      </c>
      <c r="E414" s="524">
        <f t="shared" si="214"/>
        <v>121.30337696123263</v>
      </c>
      <c r="F414" s="524">
        <f t="shared" si="214"/>
        <v>153.15600343010939</v>
      </c>
      <c r="G414" s="524">
        <f t="shared" si="214"/>
        <v>149.80705244619426</v>
      </c>
      <c r="H414" s="524">
        <f t="shared" si="214"/>
        <v>98.724205403129403</v>
      </c>
      <c r="I414" s="524">
        <f t="shared" ref="I414:J414" si="215">AVERAGE(I438:I440)</f>
        <v>201.58231475712648</v>
      </c>
      <c r="J414" s="524">
        <f t="shared" si="215"/>
        <v>129.86769267904853</v>
      </c>
      <c r="K414" s="524"/>
      <c r="L414" s="323">
        <f t="shared" si="202"/>
        <v>143.47292885475431</v>
      </c>
      <c r="M414" s="324">
        <f t="shared" si="203"/>
        <v>11.960261696829642</v>
      </c>
      <c r="N414" s="323">
        <f t="shared" si="204"/>
        <v>31.64387806506263</v>
      </c>
      <c r="O414" s="524"/>
      <c r="P414" s="524"/>
      <c r="Q414" s="526">
        <f t="shared" si="207"/>
        <v>4.4311909646485926E-3</v>
      </c>
    </row>
    <row r="415" spans="2:17" s="175" customFormat="1" x14ac:dyDescent="0.3">
      <c r="B415" s="345" t="s">
        <v>65</v>
      </c>
      <c r="C415" s="524"/>
      <c r="D415" s="524"/>
      <c r="E415" s="524"/>
      <c r="F415" s="524"/>
      <c r="G415" s="524">
        <f t="shared" ref="G415:H415" si="216">AVERAGE(G441:G443)</f>
        <v>172.26348559871383</v>
      </c>
      <c r="H415" s="524">
        <f t="shared" si="216"/>
        <v>130.50471000558275</v>
      </c>
      <c r="I415" s="524">
        <f t="shared" ref="I415:J415" si="217">AVERAGE(I441:I443)</f>
        <v>168.76004824738831</v>
      </c>
      <c r="J415" s="524">
        <f t="shared" si="217"/>
        <v>109.67313399782269</v>
      </c>
      <c r="K415" s="524"/>
      <c r="L415" s="323">
        <f t="shared" si="202"/>
        <v>145.3003444623769</v>
      </c>
      <c r="M415" s="324">
        <f t="shared" si="203"/>
        <v>8.7553253404333908</v>
      </c>
      <c r="N415" s="323">
        <f t="shared" si="204"/>
        <v>23.164413498248678</v>
      </c>
      <c r="O415" s="524"/>
      <c r="P415" s="524"/>
      <c r="Q415" s="526">
        <f t="shared" si="207"/>
        <v>5.8409785370524145E-2</v>
      </c>
    </row>
    <row r="416" spans="2:17" s="175" customFormat="1" x14ac:dyDescent="0.3">
      <c r="B416" s="345" t="s">
        <v>31</v>
      </c>
      <c r="C416" s="524">
        <f>AVERAGE(C444:C446)</f>
        <v>100.94549218464449</v>
      </c>
      <c r="D416" s="524">
        <f t="shared" ref="D416:F416" si="218">AVERAGE(D444:D446)</f>
        <v>106.13978552821339</v>
      </c>
      <c r="E416" s="524">
        <f t="shared" si="218"/>
        <v>101.7616361049441</v>
      </c>
      <c r="F416" s="524">
        <f t="shared" si="218"/>
        <v>118.9300609454627</v>
      </c>
      <c r="G416" s="524"/>
      <c r="H416" s="524"/>
      <c r="I416" s="524"/>
      <c r="J416" s="524"/>
      <c r="K416" s="524"/>
      <c r="L416" s="323">
        <f t="shared" si="202"/>
        <v>106.94424369081617</v>
      </c>
      <c r="M416" s="324">
        <f t="shared" si="203"/>
        <v>3.1407567272803809</v>
      </c>
      <c r="N416" s="323">
        <f t="shared" si="204"/>
        <v>8.3096612289370011</v>
      </c>
      <c r="O416" s="524"/>
      <c r="P416" s="524"/>
      <c r="Q416" s="526">
        <f t="shared" si="207"/>
        <v>0.1932424791508047</v>
      </c>
    </row>
    <row r="417" spans="2:18" s="175" customFormat="1" ht="15" thickBot="1" x14ac:dyDescent="0.35">
      <c r="B417" s="353" t="s">
        <v>59</v>
      </c>
      <c r="C417" s="529">
        <f>AVERAGE(C447:C449)</f>
        <v>133.1303164418492</v>
      </c>
      <c r="D417" s="542">
        <f t="shared" ref="D417:E417" si="219">AVERAGE(D447:D449)</f>
        <v>116.61610613078066</v>
      </c>
      <c r="E417" s="529">
        <f t="shared" si="219"/>
        <v>113.00315191413377</v>
      </c>
      <c r="F417" s="529">
        <f t="shared" ref="F417" si="220">AVERAGE(F447:F449)</f>
        <v>130.6093500832221</v>
      </c>
      <c r="G417" s="529"/>
      <c r="H417" s="529"/>
      <c r="I417" s="529"/>
      <c r="J417" s="529"/>
      <c r="K417" s="529"/>
      <c r="L417" s="531">
        <f t="shared" si="202"/>
        <v>123.33973114249642</v>
      </c>
      <c r="M417" s="532">
        <f t="shared" si="203"/>
        <v>3.784397313089177</v>
      </c>
      <c r="N417" s="531">
        <f t="shared" si="204"/>
        <v>10.012574152695004</v>
      </c>
      <c r="O417" s="529"/>
      <c r="P417" s="529"/>
      <c r="Q417" s="526">
        <f t="shared" si="207"/>
        <v>1.8625083108052554E-2</v>
      </c>
    </row>
    <row r="418" spans="2:18" s="175" customFormat="1" ht="15" thickBot="1" x14ac:dyDescent="0.35"/>
    <row r="419" spans="2:18" ht="15" thickBot="1" x14ac:dyDescent="0.35">
      <c r="B419" s="100" t="s">
        <v>20</v>
      </c>
      <c r="G419" s="506" t="s">
        <v>45</v>
      </c>
      <c r="H419" s="506" t="s">
        <v>46</v>
      </c>
      <c r="I419" s="506" t="s">
        <v>47</v>
      </c>
      <c r="J419" s="506" t="s">
        <v>48</v>
      </c>
    </row>
    <row r="420" spans="2:18" ht="15.6" x14ac:dyDescent="0.3">
      <c r="B420" s="101" t="s">
        <v>3</v>
      </c>
      <c r="C420" s="233">
        <v>88.510159639504465</v>
      </c>
      <c r="D420" s="233">
        <v>92.219252390608176</v>
      </c>
      <c r="E420" s="233">
        <v>92.022481180480654</v>
      </c>
      <c r="F420" s="233">
        <v>94.486786201394409</v>
      </c>
      <c r="G420" s="109">
        <v>99.781969158561367</v>
      </c>
      <c r="H420" s="109">
        <v>109.05065305093778</v>
      </c>
      <c r="I420" s="205">
        <v>89.361081074448506</v>
      </c>
      <c r="J420" s="205">
        <v>85.726717835932632</v>
      </c>
      <c r="K420" s="196">
        <f>AVERAGE(C420:I422)</f>
        <v>100</v>
      </c>
      <c r="L420" s="300">
        <f>M420/SQRT((20))</f>
        <v>2.3678391439577302</v>
      </c>
      <c r="M420" s="196">
        <f>STDEV(C420:I422)</f>
        <v>10.58929857134879</v>
      </c>
      <c r="N420" s="196"/>
      <c r="O420" s="100"/>
      <c r="P420" s="47">
        <f>AVERAGE(G420:I422)</f>
        <v>100.00000000000003</v>
      </c>
      <c r="Q420" s="49">
        <f>R420/9</f>
        <v>0.97182190819721059</v>
      </c>
      <c r="R420" s="44">
        <f>STDEV(G419:I421)</f>
        <v>8.7463971737748949</v>
      </c>
    </row>
    <row r="421" spans="2:18" ht="15.6" x14ac:dyDescent="0.3">
      <c r="B421" s="102"/>
      <c r="C421" s="233">
        <v>98.202910448434693</v>
      </c>
      <c r="D421" s="233">
        <v>104.20780494541688</v>
      </c>
      <c r="E421" s="233">
        <v>101.17289749481779</v>
      </c>
      <c r="F421" s="233">
        <v>87.569442871981991</v>
      </c>
      <c r="G421" s="110">
        <v>98.533253121264025</v>
      </c>
      <c r="H421" s="110">
        <v>97.897821113176661</v>
      </c>
      <c r="I421" s="206">
        <v>83.962724474586892</v>
      </c>
      <c r="J421" s="206">
        <v>84.163214096059249</v>
      </c>
      <c r="K421" s="196"/>
      <c r="L421" s="300"/>
      <c r="M421" s="196"/>
      <c r="N421" s="196"/>
      <c r="O421" s="100"/>
      <c r="P421" s="100"/>
      <c r="Q421" s="100"/>
      <c r="R421" s="100"/>
    </row>
    <row r="422" spans="2:18" ht="15.6" x14ac:dyDescent="0.3">
      <c r="B422" s="102"/>
      <c r="C422" s="233">
        <v>113.28692991206084</v>
      </c>
      <c r="D422" s="233">
        <v>103.5729426639749</v>
      </c>
      <c r="E422" s="233">
        <v>106.80462132470161</v>
      </c>
      <c r="F422" s="233">
        <v>117.94377092662359</v>
      </c>
      <c r="G422" s="110">
        <v>101.68477772017465</v>
      </c>
      <c r="H422" s="110">
        <v>93.05152583588557</v>
      </c>
      <c r="I422" s="206">
        <v>126.67619445096462</v>
      </c>
      <c r="J422" s="206">
        <v>130.11006806800816</v>
      </c>
      <c r="K422" s="196"/>
      <c r="L422" s="300"/>
      <c r="M422" s="196"/>
      <c r="N422" s="196"/>
      <c r="O422" s="100"/>
      <c r="P422" s="100"/>
      <c r="Q422" s="100"/>
      <c r="R422" s="100"/>
    </row>
    <row r="423" spans="2:18" ht="15.6" x14ac:dyDescent="0.3">
      <c r="B423" s="103" t="s">
        <v>4</v>
      </c>
      <c r="C423" s="234">
        <v>137.65781550048442</v>
      </c>
      <c r="D423" s="234">
        <v>149.44530226593156</v>
      </c>
      <c r="E423" s="234">
        <v>114.28714015136464</v>
      </c>
      <c r="F423" s="234">
        <v>132.19126094561986</v>
      </c>
      <c r="G423" s="111">
        <v>117.53096595206061</v>
      </c>
      <c r="H423" s="111">
        <v>125.39045255209598</v>
      </c>
      <c r="I423" s="207">
        <v>151.76600219037215</v>
      </c>
      <c r="J423" s="207">
        <v>149.82950657542941</v>
      </c>
      <c r="K423" s="196">
        <f>AVERAGE(C423:I425)</f>
        <v>131.73135281280514</v>
      </c>
      <c r="L423" s="300">
        <f>M423/SQRT((20))</f>
        <v>4.8794037642599504</v>
      </c>
      <c r="M423" s="196">
        <f>STDEV(C423:I425)</f>
        <v>21.821357013107217</v>
      </c>
      <c r="N423" s="1">
        <f>TTEST($C$420:$I$422,C423:I425,2,2)</f>
        <v>5.7171434239908508E-7</v>
      </c>
      <c r="O423" s="1">
        <f>TTEST($G$420:$I$422,G423:I425,2,2)</f>
        <v>2.1212141848216091E-3</v>
      </c>
      <c r="P423" s="47">
        <f>AVERAGE(G423:I425)</f>
        <v>128.49979168543783</v>
      </c>
      <c r="Q423" s="49">
        <f>R423/9</f>
        <v>2.2852570661335063</v>
      </c>
      <c r="R423" s="44">
        <f>STDEV(G422:I424)</f>
        <v>20.567313595201558</v>
      </c>
    </row>
    <row r="424" spans="2:18" ht="15.6" x14ac:dyDescent="0.3">
      <c r="B424" s="103"/>
      <c r="C424" s="234">
        <v>109.66708415738417</v>
      </c>
      <c r="D424" s="234">
        <v>161.80181567790277</v>
      </c>
      <c r="E424" s="234">
        <v>139.08445580402906</v>
      </c>
      <c r="F424" s="234"/>
      <c r="G424" s="111">
        <v>155.0514315885095</v>
      </c>
      <c r="H424" s="111">
        <v>113.28317588085413</v>
      </c>
      <c r="I424" s="207">
        <v>116.81928632980797</v>
      </c>
      <c r="J424" s="207">
        <v>101.79484419024415</v>
      </c>
      <c r="K424" s="197"/>
      <c r="L424" s="301"/>
      <c r="M424" s="197"/>
      <c r="N424" s="197"/>
    </row>
    <row r="425" spans="2:18" ht="15.6" x14ac:dyDescent="0.3">
      <c r="B425" s="103"/>
      <c r="C425" s="234">
        <v>147.85247456699125</v>
      </c>
      <c r="D425" s="234">
        <v>92.784520919817837</v>
      </c>
      <c r="E425" s="234">
        <v>173.90927882449961</v>
      </c>
      <c r="F425" s="234">
        <v>119.44778227313746</v>
      </c>
      <c r="G425" s="111">
        <v>121.29012053793217</v>
      </c>
      <c r="H425" s="111">
        <v>101.69747523048892</v>
      </c>
      <c r="I425" s="207">
        <v>153.66921490681921</v>
      </c>
      <c r="J425" s="207">
        <v>126.95575479829971</v>
      </c>
      <c r="K425" s="197"/>
      <c r="L425" s="301"/>
      <c r="M425" s="197"/>
      <c r="N425" s="197"/>
    </row>
    <row r="426" spans="2:18" ht="15.6" x14ac:dyDescent="0.3">
      <c r="B426" s="104" t="s">
        <v>5</v>
      </c>
      <c r="C426" s="233">
        <v>160.87839547009199</v>
      </c>
      <c r="D426" s="233">
        <v>145.83660231271881</v>
      </c>
      <c r="E426" s="233">
        <v>91.401475532495013</v>
      </c>
      <c r="F426" s="233">
        <v>111.40665660241827</v>
      </c>
      <c r="G426" s="112">
        <v>112.46306996184285</v>
      </c>
      <c r="H426" s="112">
        <v>156.57814738037189</v>
      </c>
      <c r="I426" s="208">
        <v>154.62975281905292</v>
      </c>
      <c r="J426" s="208">
        <v>81.121233173481471</v>
      </c>
      <c r="K426" s="196">
        <f>AVERAGE(C426:I428)</f>
        <v>126.89976078644956</v>
      </c>
      <c r="L426" s="300">
        <f>M426/SQRT((20))</f>
        <v>7.6805239485302499</v>
      </c>
      <c r="M426" s="196">
        <f>STDEV(C426:I428)</f>
        <v>34.348347303457473</v>
      </c>
      <c r="N426" s="1">
        <f>TTEST($C$420:$I$422,C426:I428,2,2)</f>
        <v>1.4154183749511625E-3</v>
      </c>
      <c r="O426" s="1">
        <f>TTEST($G$420:$I$422,G426:I428,2,2)</f>
        <v>2.2392297729854283E-2</v>
      </c>
      <c r="P426" s="47">
        <f>AVERAGE(G426:I428)</f>
        <v>138.61701635045603</v>
      </c>
      <c r="Q426" s="49">
        <f>R426/9</f>
        <v>3.4326803352689459</v>
      </c>
      <c r="R426" s="44">
        <f>STDEV(G425:I427)</f>
        <v>30.894123017420512</v>
      </c>
    </row>
    <row r="427" spans="2:18" ht="15.6" x14ac:dyDescent="0.3">
      <c r="B427" s="104"/>
      <c r="C427" s="233">
        <v>120.10639375710637</v>
      </c>
      <c r="D427" s="233">
        <v>129.84995975346777</v>
      </c>
      <c r="E427" s="233">
        <v>119.83467155239596</v>
      </c>
      <c r="F427" s="233">
        <v>114.26607361966917</v>
      </c>
      <c r="G427" s="112">
        <v>189.66350067253688</v>
      </c>
      <c r="H427" s="112">
        <v>94.840114927372156</v>
      </c>
      <c r="I427" s="208">
        <v>141.7119301229518</v>
      </c>
      <c r="J427" s="208">
        <v>114.38095412796231</v>
      </c>
      <c r="K427" s="198"/>
      <c r="L427" s="302"/>
      <c r="M427" s="198"/>
      <c r="N427" s="198"/>
    </row>
    <row r="428" spans="2:18" ht="15.6" x14ac:dyDescent="0.3">
      <c r="B428" s="104"/>
      <c r="C428" s="233">
        <v>76.725137556486658</v>
      </c>
      <c r="D428" s="233">
        <v>135.5249785251782</v>
      </c>
      <c r="E428" s="233">
        <v>108.26086897829464</v>
      </c>
      <c r="F428" s="233">
        <v>103.2506157010132</v>
      </c>
      <c r="G428" s="112">
        <v>107.61369995377471</v>
      </c>
      <c r="H428" s="112">
        <v>78.89737179915042</v>
      </c>
      <c r="I428" s="208">
        <v>211.15555951705056</v>
      </c>
      <c r="J428" s="208">
        <v>108.90220934109156</v>
      </c>
      <c r="K428" s="198"/>
      <c r="L428" s="302"/>
      <c r="M428" s="198"/>
      <c r="N428" s="198"/>
    </row>
    <row r="429" spans="2:18" ht="15.6" x14ac:dyDescent="0.3">
      <c r="B429" s="105" t="s">
        <v>6</v>
      </c>
      <c r="C429" s="234">
        <v>157.77406660537724</v>
      </c>
      <c r="D429" s="234">
        <v>140.5862809687209</v>
      </c>
      <c r="E429" s="234">
        <v>97.804880675213226</v>
      </c>
      <c r="F429" s="234">
        <v>120.20696487921622</v>
      </c>
      <c r="G429" s="113">
        <v>141.96818771297234</v>
      </c>
      <c r="H429" s="113">
        <v>106.31719433074785</v>
      </c>
      <c r="I429" s="209">
        <v>192.31346056879124</v>
      </c>
      <c r="J429" s="209">
        <v>126.1791983264302</v>
      </c>
      <c r="K429" s="196">
        <f>AVERAGE(C429:I431)</f>
        <v>133.53460280140104</v>
      </c>
      <c r="L429" s="300">
        <f>M429/SQRT((20))</f>
        <v>6.9779286668330398</v>
      </c>
      <c r="M429" s="196">
        <f>STDEV(C429:I431)</f>
        <v>31.206245682366319</v>
      </c>
      <c r="N429" s="1">
        <f>TTEST($C$420:$I$422,C429:I431,2,2)</f>
        <v>3.4387049987638995E-5</v>
      </c>
      <c r="O429" s="1">
        <f>TTEST($G$420:$I$422,G429:I431,2,2)</f>
        <v>5.7310852750414865E-3</v>
      </c>
      <c r="P429" s="47">
        <f>AVERAGE(G429:I431)</f>
        <v>146.04530278682691</v>
      </c>
      <c r="Q429" s="49">
        <f>R429/9</f>
        <v>5.5028959729479068</v>
      </c>
      <c r="R429" s="44">
        <f>STDEV(G428:I430)</f>
        <v>49.526063756531158</v>
      </c>
    </row>
    <row r="430" spans="2:18" ht="15.6" x14ac:dyDescent="0.3">
      <c r="B430" s="105"/>
      <c r="C430" s="234">
        <v>137.65781550048442</v>
      </c>
      <c r="D430" s="234">
        <v>138.87851924065814</v>
      </c>
      <c r="E430" s="234">
        <v>116.63249377291918</v>
      </c>
      <c r="F430" s="234">
        <v>116.4586971450222</v>
      </c>
      <c r="G430" s="113">
        <v>145.58932621366111</v>
      </c>
      <c r="H430" s="113">
        <v>99.779563227026273</v>
      </c>
      <c r="I430" s="209">
        <v>205.95757218604226</v>
      </c>
      <c r="J430" s="209">
        <v>118.67014780453511</v>
      </c>
      <c r="K430" s="199"/>
      <c r="L430" s="303"/>
      <c r="M430" s="199"/>
      <c r="N430" s="199"/>
    </row>
    <row r="431" spans="2:18" ht="15.6" x14ac:dyDescent="0.3">
      <c r="B431" s="105"/>
      <c r="C431" s="234">
        <v>107.55093491395041</v>
      </c>
      <c r="D431" s="234">
        <v>120.66869858465697</v>
      </c>
      <c r="E431" s="234">
        <v>107.53027999363657</v>
      </c>
      <c r="F431" s="234">
        <v>128.069301468124</v>
      </c>
      <c r="G431" s="113">
        <v>96.689418460399864</v>
      </c>
      <c r="H431" s="113">
        <v>137.04119656293486</v>
      </c>
      <c r="I431" s="209">
        <v>188.75180581886625</v>
      </c>
      <c r="J431" s="209">
        <v>149.82950657542941</v>
      </c>
      <c r="K431" s="199"/>
      <c r="L431" s="303"/>
      <c r="M431" s="199"/>
      <c r="N431" s="199"/>
    </row>
    <row r="432" spans="2:18" ht="15.6" x14ac:dyDescent="0.3">
      <c r="B432" s="106" t="s">
        <v>7</v>
      </c>
      <c r="C432" s="233">
        <v>147.85247456699125</v>
      </c>
      <c r="D432" s="233">
        <v>133.87869860421381</v>
      </c>
      <c r="E432" s="233">
        <v>97.804880675213226</v>
      </c>
      <c r="F432" s="233">
        <v>112.11473166487978</v>
      </c>
      <c r="G432" s="114">
        <v>118.27335868693945</v>
      </c>
      <c r="H432" s="114">
        <v>123.80896357887937</v>
      </c>
      <c r="I432" s="210">
        <v>113.23576093174418</v>
      </c>
      <c r="J432" s="210">
        <v>104.32401530444314</v>
      </c>
      <c r="K432" s="196">
        <f>AVERAGE(C432:I434)</f>
        <v>128.53864595923685</v>
      </c>
      <c r="L432" s="300">
        <f>M432/SQRT((20))</f>
        <v>4.7400830478230542</v>
      </c>
      <c r="M432" s="196">
        <f>STDEV(C432:I434)</f>
        <v>21.198295827853471</v>
      </c>
      <c r="N432" s="1">
        <f>TTEST($C$420:$I$422,C432:I434,2,2)</f>
        <v>2.2382381442262339E-6</v>
      </c>
      <c r="O432" s="1">
        <f>TTEST($G$420:$I$422,G432:I434,2,2)</f>
        <v>1.3659058463915042E-2</v>
      </c>
      <c r="P432" s="47">
        <f>AVERAGE(G432:I434)</f>
        <v>125.7918433134644</v>
      </c>
      <c r="Q432" s="49">
        <f>R432/9</f>
        <v>3.2697187804278505</v>
      </c>
      <c r="R432" s="44">
        <f>STDEV(G431:I433)</f>
        <v>29.427469023850655</v>
      </c>
    </row>
    <row r="433" spans="2:18" ht="15.6" x14ac:dyDescent="0.3">
      <c r="B433" s="106"/>
      <c r="C433" s="233">
        <v>125.69298573682362</v>
      </c>
      <c r="D433" s="233">
        <v>142.31504270553799</v>
      </c>
      <c r="E433" s="233">
        <v>121.46857987118246</v>
      </c>
      <c r="F433" s="233">
        <v>147.22411100682095</v>
      </c>
      <c r="G433" s="114">
        <v>129.17297796508799</v>
      </c>
      <c r="H433" s="114">
        <v>101.69747523048892</v>
      </c>
      <c r="I433" s="210">
        <v>162.53338304590341</v>
      </c>
      <c r="J433" s="210">
        <v>110.92529048662573</v>
      </c>
      <c r="K433" s="200"/>
      <c r="L433" s="304"/>
      <c r="M433" s="196"/>
      <c r="N433" s="200"/>
    </row>
    <row r="434" spans="2:18" ht="15.6" x14ac:dyDescent="0.3">
      <c r="B434" s="106"/>
      <c r="C434" s="233">
        <v>160.87839547009199</v>
      </c>
      <c r="D434" s="233">
        <v>141.44802077044511</v>
      </c>
      <c r="E434" s="233">
        <v>106.80462132470161</v>
      </c>
      <c r="F434" s="233">
        <v>129.70243292589296</v>
      </c>
      <c r="G434" s="114">
        <v>96.689418460399864</v>
      </c>
      <c r="H434" s="114">
        <v>116.93549819092023</v>
      </c>
      <c r="I434" s="210">
        <v>169.7797537308162</v>
      </c>
      <c r="J434" s="210">
        <v>109.57243641961496</v>
      </c>
      <c r="K434" s="200"/>
      <c r="L434" s="304"/>
      <c r="M434" s="196"/>
      <c r="N434" s="200"/>
    </row>
    <row r="435" spans="2:18" x14ac:dyDescent="0.3">
      <c r="B435" s="107" t="s">
        <v>8</v>
      </c>
      <c r="G435" s="115">
        <v>131.63626317055889</v>
      </c>
      <c r="H435" s="115">
        <v>120.70557371679139</v>
      </c>
      <c r="I435" s="211">
        <v>217.83791237312312</v>
      </c>
      <c r="J435" s="211">
        <v>153.55213578223967</v>
      </c>
      <c r="K435" s="196">
        <f>AVERAGE(C435:I437)</f>
        <v>147.70455975309685</v>
      </c>
      <c r="L435" s="300">
        <f>M435/SQRT((8))</f>
        <v>15.584395794859045</v>
      </c>
      <c r="M435" s="196">
        <f>STDEV(C435:I437)</f>
        <v>44.079327788959787</v>
      </c>
      <c r="N435" s="1">
        <f>TTEST($C$420:$I$422,C435:I437,2,2)</f>
        <v>6.1273308261457302E-5</v>
      </c>
      <c r="O435" s="1">
        <f>TTEST($G$420:$I$422,G435:I437,2,2)</f>
        <v>6.9799035823774093E-3</v>
      </c>
      <c r="P435" s="47">
        <f>AVERAGE(G435:I437)</f>
        <v>147.70455975309685</v>
      </c>
      <c r="Q435" s="49">
        <f>R435/9</f>
        <v>4.3324350276440393</v>
      </c>
      <c r="R435" s="44">
        <f>STDEV(G434:I436)</f>
        <v>38.991915248796353</v>
      </c>
    </row>
    <row r="436" spans="2:18" x14ac:dyDescent="0.3">
      <c r="B436" s="107"/>
      <c r="G436" s="115">
        <v>141.07706436691922</v>
      </c>
      <c r="H436" s="115">
        <v>110.4436249354997</v>
      </c>
      <c r="I436" s="552"/>
      <c r="J436" s="211">
        <v>111.6079684031437</v>
      </c>
      <c r="K436" s="218"/>
      <c r="L436" s="305"/>
      <c r="M436" s="197"/>
      <c r="N436" s="218"/>
    </row>
    <row r="437" spans="2:18" x14ac:dyDescent="0.3">
      <c r="B437" s="107"/>
      <c r="G437" s="115">
        <v>148.36566565389234</v>
      </c>
      <c r="H437" s="115">
        <v>100.41481429093957</v>
      </c>
      <c r="I437" s="211">
        <v>211.15555951705056</v>
      </c>
      <c r="J437" s="211">
        <v>136.65575581355534</v>
      </c>
      <c r="K437" s="201"/>
      <c r="L437" s="306"/>
      <c r="M437" s="197"/>
      <c r="N437" s="201"/>
    </row>
    <row r="438" spans="2:18" ht="15.6" x14ac:dyDescent="0.3">
      <c r="B438" s="108" t="s">
        <v>9</v>
      </c>
      <c r="C438" s="234">
        <v>159.83689117846419</v>
      </c>
      <c r="D438" s="234">
        <v>147.6299262143713</v>
      </c>
      <c r="E438" s="234">
        <v>128.2300497191496</v>
      </c>
      <c r="F438" s="234">
        <v>134.72784647283584</v>
      </c>
      <c r="G438" s="116">
        <v>154.07818573143899</v>
      </c>
      <c r="H438" s="116">
        <v>76.919733858333174</v>
      </c>
      <c r="I438" s="212">
        <v>170.84099355225356</v>
      </c>
      <c r="J438" s="212">
        <v>128.52323485826258</v>
      </c>
      <c r="K438" s="196">
        <f>AVERAGE(C438:I440)</f>
        <v>145.41653402271228</v>
      </c>
      <c r="L438" s="300">
        <f>M438/SQRT((20))</f>
        <v>8.1429995946986615</v>
      </c>
      <c r="M438" s="196">
        <f>STDEV(C438:I440)</f>
        <v>36.416601268998889</v>
      </c>
      <c r="N438" s="1">
        <f>TTEST($C$420:$I$422,C438:I440,2,2)</f>
        <v>2.475910998823082E-6</v>
      </c>
      <c r="O438" s="1">
        <f>TTEST($G$420:$I$422,G438:I440,2,2)</f>
        <v>9.8873392914070411E-3</v>
      </c>
      <c r="P438" s="47">
        <f>AVERAGE(G438:I440)</f>
        <v>150.03785753548337</v>
      </c>
      <c r="Q438" s="49">
        <f>R438/9</f>
        <v>4.7808468650659108</v>
      </c>
      <c r="R438" s="44">
        <f>STDEV(G437:I439)</f>
        <v>43.027621785593198</v>
      </c>
    </row>
    <row r="439" spans="2:18" ht="15.6" x14ac:dyDescent="0.3">
      <c r="B439" s="108"/>
      <c r="C439" s="234">
        <v>96.307975279462838</v>
      </c>
      <c r="D439" s="234">
        <v>147.6299262143713</v>
      </c>
      <c r="E439" s="234">
        <v>119.83467155239596</v>
      </c>
      <c r="F439" s="234">
        <v>150.04915818895478</v>
      </c>
      <c r="G439" s="116">
        <v>133.30449503852196</v>
      </c>
      <c r="H439" s="116">
        <v>123.80896357887937</v>
      </c>
      <c r="I439" s="212">
        <v>194.72515632683951</v>
      </c>
      <c r="J439" s="212">
        <v>133.34275267440225</v>
      </c>
      <c r="K439" s="202"/>
      <c r="L439" s="307"/>
      <c r="M439" s="196"/>
      <c r="N439" s="202"/>
    </row>
    <row r="440" spans="2:18" ht="15.6" x14ac:dyDescent="0.3">
      <c r="B440" s="108"/>
      <c r="C440" s="234">
        <v>177.34063495857933</v>
      </c>
      <c r="D440" s="234">
        <v>151.28300163833262</v>
      </c>
      <c r="E440" s="234">
        <v>115.84540961215228</v>
      </c>
      <c r="F440" s="234">
        <v>174.69100562853751</v>
      </c>
      <c r="G440" s="116">
        <v>162.03847656862183</v>
      </c>
      <c r="H440" s="116">
        <v>95.443918772175664</v>
      </c>
      <c r="I440" s="212">
        <v>239.18079439228634</v>
      </c>
      <c r="J440" s="212">
        <v>127.73709050448078</v>
      </c>
      <c r="K440" s="202"/>
      <c r="L440" s="307"/>
      <c r="M440" s="196"/>
      <c r="N440" s="202"/>
    </row>
    <row r="441" spans="2:18" x14ac:dyDescent="0.3">
      <c r="B441" s="590" t="s">
        <v>10</v>
      </c>
      <c r="G441" s="117">
        <v>186.11436243378907</v>
      </c>
      <c r="H441" s="117">
        <v>103.65225236278235</v>
      </c>
      <c r="I441" s="213">
        <v>164.57162347522001</v>
      </c>
      <c r="J441" s="213">
        <v>115.79317734793339</v>
      </c>
      <c r="K441" s="196">
        <f>AVERAGE(C441:I443)</f>
        <v>157.17608128389494</v>
      </c>
      <c r="L441" s="300">
        <f>M441/SQRT((6))</f>
        <v>10.086196709837502</v>
      </c>
      <c r="M441" s="196">
        <f>STDEV(C441:I443)</f>
        <v>24.706035384440398</v>
      </c>
      <c r="N441" s="1">
        <f>TTEST($C$420:$I$422,C441:I443,2,2)</f>
        <v>9.4279397448404116E-10</v>
      </c>
      <c r="O441" s="1">
        <f>TTEST($G$420:$I$422,G441:I443,2,2)</f>
        <v>1.2506699572022146E-5</v>
      </c>
      <c r="P441" s="47">
        <f>AVERAGE(G441:I443)</f>
        <v>157.17608128389494</v>
      </c>
      <c r="Q441" s="49">
        <f>R441/9</f>
        <v>4.7936377794777139</v>
      </c>
      <c r="R441" s="44">
        <f>STDEV(G440:I442)</f>
        <v>43.142740015299424</v>
      </c>
    </row>
    <row r="442" spans="2:18" x14ac:dyDescent="0.3">
      <c r="B442" s="590"/>
      <c r="G442" s="117">
        <v>157.01640486501537</v>
      </c>
      <c r="H442" s="117">
        <v>136.17423717520595</v>
      </c>
      <c r="I442" s="213">
        <v>168.72510617939065</v>
      </c>
      <c r="J442" s="213">
        <v>104.32401530444314</v>
      </c>
      <c r="K442" s="203"/>
      <c r="L442" s="308"/>
      <c r="M442" s="197"/>
      <c r="N442" s="203"/>
    </row>
    <row r="443" spans="2:18" ht="15" thickBot="1" x14ac:dyDescent="0.35">
      <c r="B443" s="240"/>
      <c r="G443" s="117">
        <v>173.65968949733701</v>
      </c>
      <c r="H443" s="117">
        <v>151.68764047875996</v>
      </c>
      <c r="I443" s="213">
        <v>172.98341508755422</v>
      </c>
      <c r="J443" s="213">
        <v>108.90220934109156</v>
      </c>
      <c r="K443" s="203"/>
      <c r="L443" s="308"/>
      <c r="M443" s="197"/>
      <c r="N443" s="203"/>
    </row>
    <row r="444" spans="2:18" s="175" customFormat="1" ht="15.6" x14ac:dyDescent="0.3">
      <c r="B444" s="245" t="s">
        <v>31</v>
      </c>
      <c r="C444" s="244">
        <v>100.13512995740236</v>
      </c>
      <c r="D444" s="244">
        <v>89.99240680401941</v>
      </c>
      <c r="E444" s="244">
        <v>105.36796207131837</v>
      </c>
      <c r="F444" s="244">
        <v>101.30666703472072</v>
      </c>
      <c r="G444" s="267"/>
      <c r="H444" s="267"/>
      <c r="I444" s="267"/>
      <c r="J444" s="267"/>
      <c r="K444" s="249">
        <f>AVERAGE(C444:I446)</f>
        <v>106.94424369081618</v>
      </c>
      <c r="L444" s="300">
        <f>M444/SQRT((12))</f>
        <v>3.5815979996367031</v>
      </c>
      <c r="M444" s="249">
        <f>STDEV(C444:I446)</f>
        <v>12.407019415315654</v>
      </c>
      <c r="N444" s="1">
        <f>TTEST($C$420:$I$422,C444:I446,2,2)</f>
        <v>9.8568232938824399E-2</v>
      </c>
    </row>
    <row r="445" spans="2:18" s="175" customFormat="1" ht="15.6" x14ac:dyDescent="0.3">
      <c r="B445" s="276"/>
      <c r="C445" s="251">
        <v>94.449605007378338</v>
      </c>
      <c r="D445" s="251">
        <v>113.51553582571049</v>
      </c>
      <c r="E445" s="251">
        <v>94.54898417219556</v>
      </c>
      <c r="F445" s="251">
        <v>123.29225485604749</v>
      </c>
      <c r="G445" s="262"/>
      <c r="H445" s="262"/>
      <c r="I445" s="262"/>
      <c r="J445" s="262"/>
      <c r="K445" s="202"/>
      <c r="L445" s="307"/>
      <c r="M445" s="198"/>
      <c r="N445" s="261"/>
    </row>
    <row r="446" spans="2:18" s="175" customFormat="1" ht="15.6" x14ac:dyDescent="0.3">
      <c r="B446" s="276"/>
      <c r="C446" s="251">
        <v>108.2517415891528</v>
      </c>
      <c r="D446" s="251">
        <v>114.9114139549103</v>
      </c>
      <c r="E446" s="251">
        <v>105.36796207131837</v>
      </c>
      <c r="F446" s="251">
        <v>132.19126094561986</v>
      </c>
      <c r="G446" s="262"/>
      <c r="H446" s="262"/>
      <c r="I446" s="262"/>
      <c r="J446" s="262"/>
      <c r="K446" s="202"/>
      <c r="L446" s="307"/>
      <c r="M446" s="198"/>
      <c r="N446" s="261"/>
    </row>
    <row r="447" spans="2:18" s="175" customFormat="1" ht="15.6" x14ac:dyDescent="0.3">
      <c r="B447" s="277" t="s">
        <v>32</v>
      </c>
      <c r="C447" s="253">
        <v>140.36634130137233</v>
      </c>
      <c r="D447" s="253">
        <v>115.61577670207902</v>
      </c>
      <c r="E447" s="253">
        <v>103.24912602961513</v>
      </c>
      <c r="F447" s="253">
        <v>130.52679173079963</v>
      </c>
      <c r="G447" s="262"/>
      <c r="H447" s="262"/>
      <c r="I447" s="262"/>
      <c r="J447" s="262"/>
      <c r="K447" s="196">
        <f>AVERAGE(C447:I449)</f>
        <v>123.33973114249642</v>
      </c>
      <c r="L447" s="300">
        <f>M447/SQRT((12))</f>
        <v>6.1276392242854678</v>
      </c>
      <c r="M447" s="196">
        <f>STDEV(C447:I449)</f>
        <v>21.226764933828747</v>
      </c>
      <c r="N447" s="1">
        <f>TTEST($C$420:$I$422,C447:I449,2,2)</f>
        <v>1.9073664501129996E-4</v>
      </c>
      <c r="O447" s="214"/>
    </row>
    <row r="448" spans="2:18" s="175" customFormat="1" ht="15.6" x14ac:dyDescent="0.3">
      <c r="B448" s="277"/>
      <c r="C448" s="253">
        <v>114.02511258577775</v>
      </c>
      <c r="D448" s="253">
        <v>141.44802077044511</v>
      </c>
      <c r="E448" s="253">
        <v>107.53027999363657</v>
      </c>
      <c r="F448" s="253">
        <v>99.399318018624399</v>
      </c>
      <c r="G448" s="239"/>
      <c r="H448" s="239"/>
      <c r="I448" s="289"/>
      <c r="J448" s="289"/>
      <c r="K448" s="203"/>
      <c r="L448" s="308"/>
      <c r="M448" s="199"/>
      <c r="N448" s="263"/>
      <c r="O448" s="214"/>
    </row>
    <row r="449" spans="2:17" ht="16.2" thickBot="1" x14ac:dyDescent="0.35">
      <c r="B449" s="285"/>
      <c r="C449" s="256">
        <v>144.99949543839747</v>
      </c>
      <c r="D449" s="256">
        <v>92.784520919817837</v>
      </c>
      <c r="E449" s="256">
        <v>128.2300497191496</v>
      </c>
      <c r="F449" s="256">
        <v>161.90194050024229</v>
      </c>
      <c r="G449" s="264"/>
      <c r="H449" s="264"/>
      <c r="I449" s="264"/>
      <c r="J449" s="264"/>
      <c r="K449" s="258"/>
      <c r="L449" s="308"/>
      <c r="M449" s="259"/>
      <c r="N449" s="265"/>
    </row>
    <row r="450" spans="2:17" s="175" customFormat="1" ht="15.6" x14ac:dyDescent="0.3">
      <c r="C450" s="241"/>
      <c r="D450" s="241"/>
      <c r="E450" s="241"/>
      <c r="F450" s="241"/>
      <c r="G450" s="214"/>
    </row>
    <row r="451" spans="2:17" s="175" customFormat="1" ht="16.2" thickBot="1" x14ac:dyDescent="0.35">
      <c r="C451" s="241"/>
      <c r="D451" s="241"/>
      <c r="E451" s="241"/>
      <c r="F451" s="241"/>
      <c r="G451" s="214"/>
    </row>
    <row r="452" spans="2:17" s="175" customFormat="1" ht="15" thickBot="1" x14ac:dyDescent="0.35">
      <c r="B452" s="520" t="s">
        <v>21</v>
      </c>
      <c r="C452" s="505" t="s">
        <v>39</v>
      </c>
      <c r="D452" s="506" t="s">
        <v>40</v>
      </c>
      <c r="E452" s="506" t="s">
        <v>41</v>
      </c>
      <c r="F452" s="506" t="s">
        <v>42</v>
      </c>
      <c r="G452" s="506" t="s">
        <v>45</v>
      </c>
      <c r="H452" s="506" t="s">
        <v>46</v>
      </c>
      <c r="I452" s="506" t="s">
        <v>47</v>
      </c>
      <c r="J452" s="506" t="s">
        <v>48</v>
      </c>
      <c r="K452" s="506"/>
      <c r="L452" s="507" t="s">
        <v>13</v>
      </c>
      <c r="M452" s="508" t="s">
        <v>15</v>
      </c>
      <c r="N452" s="507" t="s">
        <v>14</v>
      </c>
      <c r="O452" s="509" t="s">
        <v>16</v>
      </c>
      <c r="P452" s="521" t="s">
        <v>66</v>
      </c>
      <c r="Q452" s="522" t="s">
        <v>67</v>
      </c>
    </row>
    <row r="453" spans="2:17" s="175" customFormat="1" x14ac:dyDescent="0.3">
      <c r="B453" s="475" t="s">
        <v>3</v>
      </c>
      <c r="C453" s="523">
        <f>AVERAGE(C465:C467)</f>
        <v>100</v>
      </c>
      <c r="D453" s="523">
        <f t="shared" ref="D453:H453" si="221">AVERAGE(D465:D467)</f>
        <v>100</v>
      </c>
      <c r="E453" s="523">
        <f t="shared" si="221"/>
        <v>100</v>
      </c>
      <c r="F453" s="523">
        <f t="shared" si="221"/>
        <v>100</v>
      </c>
      <c r="G453" s="523">
        <f t="shared" si="221"/>
        <v>100</v>
      </c>
      <c r="H453" s="523">
        <f t="shared" si="221"/>
        <v>100</v>
      </c>
      <c r="I453" s="523">
        <f t="shared" ref="I453:J453" si="222">AVERAGE(I465:I467)</f>
        <v>100</v>
      </c>
      <c r="J453" s="523">
        <f t="shared" si="222"/>
        <v>100.00000000000001</v>
      </c>
      <c r="K453" s="523"/>
      <c r="L453" s="323">
        <f>AVERAGE(C453:K453)</f>
        <v>100</v>
      </c>
      <c r="M453" s="324">
        <f>N453/SQRT((7))</f>
        <v>0</v>
      </c>
      <c r="N453" s="323">
        <f>STDEV(C453:I453)</f>
        <v>0</v>
      </c>
      <c r="O453" s="512" t="s">
        <v>25</v>
      </c>
      <c r="P453" s="524"/>
      <c r="Q453" s="525"/>
    </row>
    <row r="454" spans="2:17" s="175" customFormat="1" x14ac:dyDescent="0.3">
      <c r="B454" s="345" t="s">
        <v>59</v>
      </c>
      <c r="C454" s="524">
        <f>AVERAGE(C468:C470)</f>
        <v>170.5956173166976</v>
      </c>
      <c r="D454" s="524">
        <f t="shared" ref="D454:H454" si="223">AVERAGE(D468:D470)</f>
        <v>165.11955355398743</v>
      </c>
      <c r="E454" s="524">
        <f t="shared" si="223"/>
        <v>151.44475828006694</v>
      </c>
      <c r="F454" s="524">
        <f t="shared" si="223"/>
        <v>130.68322142481787</v>
      </c>
      <c r="G454" s="524">
        <f t="shared" si="223"/>
        <v>140.50147194820343</v>
      </c>
      <c r="H454" s="524">
        <f t="shared" si="223"/>
        <v>194.60720826603006</v>
      </c>
      <c r="I454" s="524">
        <f t="shared" ref="I454:J454" si="224">AVERAGE(I468:I470)</f>
        <v>216.27689199361194</v>
      </c>
      <c r="J454" s="524">
        <f t="shared" si="224"/>
        <v>127.00330992822016</v>
      </c>
      <c r="K454" s="524"/>
      <c r="L454" s="323">
        <f t="shared" ref="L454:L462" si="225">AVERAGE(C454:K454)</f>
        <v>162.02900408895442</v>
      </c>
      <c r="M454" s="324">
        <f t="shared" ref="M454:M462" si="226">N454/SQRT((7))</f>
        <v>11.412058203027673</v>
      </c>
      <c r="N454" s="323">
        <f t="shared" ref="N454:N462" si="227">STDEV(C454:I454)</f>
        <v>30.193467952605882</v>
      </c>
      <c r="O454" s="524"/>
      <c r="P454" s="524"/>
      <c r="Q454" s="526">
        <f>TTEST($C$408:$K$408,C454:K454,2,1)</f>
        <v>8.1637528238783928E-4</v>
      </c>
    </row>
    <row r="455" spans="2:17" s="175" customFormat="1" x14ac:dyDescent="0.3">
      <c r="B455" s="345" t="s">
        <v>60</v>
      </c>
      <c r="C455" s="524">
        <f>AVERAGE(C471:C473)</f>
        <v>117.23364689886721</v>
      </c>
      <c r="D455" s="524">
        <f t="shared" ref="D455:H455" si="228">AVERAGE(D471:D473)</f>
        <v>135.9204855886654</v>
      </c>
      <c r="E455" s="524">
        <f t="shared" si="228"/>
        <v>126.05960707368958</v>
      </c>
      <c r="F455" s="524">
        <f t="shared" si="228"/>
        <v>72.335500030137851</v>
      </c>
      <c r="G455" s="524">
        <f t="shared" si="228"/>
        <v>115.18320365915129</v>
      </c>
      <c r="H455" s="524">
        <f t="shared" si="228"/>
        <v>138.85152542948791</v>
      </c>
      <c r="I455" s="524">
        <f t="shared" ref="I455:J455" si="229">AVERAGE(I471:I473)</f>
        <v>169.99539721962449</v>
      </c>
      <c r="J455" s="524">
        <f t="shared" si="229"/>
        <v>60.788811383666769</v>
      </c>
      <c r="K455" s="524"/>
      <c r="L455" s="323">
        <f t="shared" si="225"/>
        <v>117.0460221604113</v>
      </c>
      <c r="M455" s="324">
        <f t="shared" si="226"/>
        <v>11.19844550879232</v>
      </c>
      <c r="N455" s="323">
        <f t="shared" si="227"/>
        <v>29.628301886772658</v>
      </c>
      <c r="O455" s="524"/>
      <c r="P455" s="383">
        <f>TTEST($C$412:$K$412,C455:K455,2,1)</f>
        <v>0.45067678845759429</v>
      </c>
      <c r="Q455" s="526">
        <f t="shared" ref="Q455:Q462" si="230">TTEST($C$408:$K$408,C455:K455,2,1)</f>
        <v>0.21801527974482862</v>
      </c>
    </row>
    <row r="456" spans="2:17" s="175" customFormat="1" x14ac:dyDescent="0.3">
      <c r="B456" s="345" t="s">
        <v>61</v>
      </c>
      <c r="C456" s="524">
        <f>AVERAGE(C474:C476)</f>
        <v>135.87773560252595</v>
      </c>
      <c r="D456" s="524">
        <f t="shared" ref="D456:H456" si="231">AVERAGE(D474:D476)</f>
        <v>149.47906933423496</v>
      </c>
      <c r="E456" s="524">
        <f t="shared" si="231"/>
        <v>127.79587053154864</v>
      </c>
      <c r="F456" s="524">
        <f t="shared" si="231"/>
        <v>81.788915825694957</v>
      </c>
      <c r="G456" s="524">
        <f t="shared" si="231"/>
        <v>129.24178250046461</v>
      </c>
      <c r="H456" s="524">
        <f t="shared" si="231"/>
        <v>174.09998286899273</v>
      </c>
      <c r="I456" s="524">
        <f t="shared" ref="I456:J456" si="232">AVERAGE(I474:I476)</f>
        <v>208.51785385000065</v>
      </c>
      <c r="J456" s="524">
        <f t="shared" si="232"/>
        <v>77.340252193761032</v>
      </c>
      <c r="K456" s="524"/>
      <c r="L456" s="323">
        <f t="shared" si="225"/>
        <v>135.51768283840295</v>
      </c>
      <c r="M456" s="324">
        <f t="shared" si="226"/>
        <v>15.051456427005622</v>
      </c>
      <c r="N456" s="323">
        <f t="shared" si="227"/>
        <v>39.822410575181685</v>
      </c>
      <c r="O456" s="524"/>
      <c r="P456" s="383">
        <f>TTEST($C$412:$K$412,C456:K456,2,1)</f>
        <v>0.50931089095281135</v>
      </c>
      <c r="Q456" s="526">
        <f t="shared" si="230"/>
        <v>5.5191844372202217E-2</v>
      </c>
    </row>
    <row r="457" spans="2:17" s="175" customFormat="1" x14ac:dyDescent="0.3">
      <c r="B457" s="489" t="s">
        <v>62</v>
      </c>
      <c r="C457" s="528">
        <f>AVERAGE(C477:C479)</f>
        <v>115.59563189991019</v>
      </c>
      <c r="D457" s="528">
        <f t="shared" ref="D457:H457" si="233">AVERAGE(D477:D479)</f>
        <v>121.74409014652854</v>
      </c>
      <c r="E457" s="528">
        <f t="shared" si="233"/>
        <v>121.39318392241677</v>
      </c>
      <c r="F457" s="528">
        <f t="shared" si="233"/>
        <v>80.747197263545658</v>
      </c>
      <c r="G457" s="528">
        <f t="shared" si="233"/>
        <v>100.36842209334061</v>
      </c>
      <c r="H457" s="528">
        <f t="shared" si="233"/>
        <v>179.76844889997224</v>
      </c>
      <c r="I457" s="528">
        <f t="shared" ref="I457:J457" si="234">AVERAGE(I477:I479)</f>
        <v>169.10617572414432</v>
      </c>
      <c r="J457" s="528">
        <f t="shared" si="234"/>
        <v>93.255093356510784</v>
      </c>
      <c r="K457" s="528"/>
      <c r="L457" s="405">
        <f t="shared" si="225"/>
        <v>122.74728041329614</v>
      </c>
      <c r="M457" s="515">
        <f t="shared" si="226"/>
        <v>13.447527276199873</v>
      </c>
      <c r="N457" s="405">
        <f t="shared" si="227"/>
        <v>35.57881292158266</v>
      </c>
      <c r="O457" s="524"/>
      <c r="P457" s="383" t="s">
        <v>51</v>
      </c>
      <c r="Q457" s="526">
        <f t="shared" si="230"/>
        <v>0.10886382511219984</v>
      </c>
    </row>
    <row r="458" spans="2:17" s="175" customFormat="1" x14ac:dyDescent="0.3">
      <c r="B458" s="345" t="s">
        <v>63</v>
      </c>
      <c r="C458" s="524"/>
      <c r="D458" s="524"/>
      <c r="E458" s="524"/>
      <c r="F458" s="524"/>
      <c r="G458" s="524">
        <f t="shared" ref="G458:H458" si="235">AVERAGE(G480:G482)</f>
        <v>140.10266174203946</v>
      </c>
      <c r="H458" s="524">
        <f t="shared" si="235"/>
        <v>167.449110818473</v>
      </c>
      <c r="I458" s="524">
        <f t="shared" ref="I458:J458" si="236">AVERAGE(I480:I482)</f>
        <v>243.03001611692366</v>
      </c>
      <c r="J458" s="524">
        <f t="shared" si="236"/>
        <v>119.34494222507244</v>
      </c>
      <c r="K458" s="524"/>
      <c r="L458" s="323">
        <f t="shared" si="225"/>
        <v>167.48168272562717</v>
      </c>
      <c r="M458" s="324">
        <f t="shared" si="226"/>
        <v>20.150825223227312</v>
      </c>
      <c r="N458" s="323">
        <f t="shared" si="227"/>
        <v>53.314072253387081</v>
      </c>
      <c r="O458" s="524"/>
      <c r="P458" s="524"/>
      <c r="Q458" s="526">
        <f t="shared" si="230"/>
        <v>8.8049864367931982E-2</v>
      </c>
    </row>
    <row r="459" spans="2:17" s="175" customFormat="1" x14ac:dyDescent="0.3">
      <c r="B459" s="345" t="s">
        <v>64</v>
      </c>
      <c r="C459" s="524">
        <f>AVERAGE(C483:C485)</f>
        <v>179.13271926504044</v>
      </c>
      <c r="D459" s="524">
        <f t="shared" ref="D459:H459" si="237">AVERAGE(D483:D485)</f>
        <v>186.74514245651758</v>
      </c>
      <c r="E459" s="524">
        <f t="shared" si="237"/>
        <v>174.63105685108329</v>
      </c>
      <c r="F459" s="524">
        <f t="shared" si="237"/>
        <v>143.20156825507607</v>
      </c>
      <c r="G459" s="524">
        <f t="shared" si="237"/>
        <v>136.37538490384915</v>
      </c>
      <c r="H459" s="524">
        <f t="shared" si="237"/>
        <v>169.53324192924435</v>
      </c>
      <c r="I459" s="524">
        <f t="shared" ref="I459:J459" si="238">AVERAGE(I483:I485)</f>
        <v>294.68369934864654</v>
      </c>
      <c r="J459" s="524">
        <f t="shared" si="238"/>
        <v>104.90060729172281</v>
      </c>
      <c r="K459" s="524"/>
      <c r="L459" s="323">
        <f t="shared" si="225"/>
        <v>173.65042753764752</v>
      </c>
      <c r="M459" s="324">
        <f t="shared" si="226"/>
        <v>19.826530427569899</v>
      </c>
      <c r="N459" s="323">
        <f t="shared" si="227"/>
        <v>52.456068872605059</v>
      </c>
      <c r="O459" s="524"/>
      <c r="P459" s="524"/>
      <c r="Q459" s="526">
        <f t="shared" si="230"/>
        <v>7.4234403832973235E-3</v>
      </c>
    </row>
    <row r="460" spans="2:17" s="175" customFormat="1" x14ac:dyDescent="0.3">
      <c r="B460" s="345" t="s">
        <v>65</v>
      </c>
      <c r="C460" s="524"/>
      <c r="D460" s="524"/>
      <c r="E460" s="524"/>
      <c r="F460" s="524"/>
      <c r="G460" s="524">
        <f t="shared" ref="G460:H460" si="239">AVERAGE(G486:G488)</f>
        <v>140.23368316337493</v>
      </c>
      <c r="H460" s="524">
        <f t="shared" si="239"/>
        <v>245.5701115221751</v>
      </c>
      <c r="I460" s="524">
        <f t="shared" ref="I460:J460" si="240">AVERAGE(I486:I488)</f>
        <v>241.47940307255104</v>
      </c>
      <c r="J460" s="524">
        <f t="shared" si="240"/>
        <v>114.79923937504687</v>
      </c>
      <c r="K460" s="524"/>
      <c r="L460" s="323">
        <f t="shared" si="225"/>
        <v>185.520609283287</v>
      </c>
      <c r="M460" s="324">
        <f t="shared" si="226"/>
        <v>22.553213705608581</v>
      </c>
      <c r="N460" s="323">
        <f t="shared" si="227"/>
        <v>59.670194730333797</v>
      </c>
      <c r="O460" s="524"/>
      <c r="P460" s="524"/>
      <c r="Q460" s="526">
        <f t="shared" si="230"/>
        <v>8.5965019545192201E-2</v>
      </c>
    </row>
    <row r="461" spans="2:17" s="175" customFormat="1" x14ac:dyDescent="0.3">
      <c r="B461" s="345" t="s">
        <v>31</v>
      </c>
      <c r="C461" s="524">
        <f>AVERAGE(C489:C491)</f>
        <v>158.04515713441893</v>
      </c>
      <c r="D461" s="524">
        <f t="shared" ref="D461:F461" si="241">AVERAGE(D489:D491)</f>
        <v>108.44877163209736</v>
      </c>
      <c r="E461" s="524">
        <f t="shared" si="241"/>
        <v>113.64934626051354</v>
      </c>
      <c r="F461" s="524">
        <f t="shared" si="241"/>
        <v>135.88161293620087</v>
      </c>
      <c r="G461" s="524"/>
      <c r="H461" s="524"/>
      <c r="I461" s="524"/>
      <c r="J461" s="524"/>
      <c r="K461" s="524"/>
      <c r="L461" s="323">
        <f t="shared" si="225"/>
        <v>129.00622199080769</v>
      </c>
      <c r="M461" s="324">
        <f t="shared" si="226"/>
        <v>8.5884006836834033</v>
      </c>
      <c r="N461" s="323">
        <f t="shared" si="227"/>
        <v>22.72277236880339</v>
      </c>
      <c r="O461" s="524"/>
      <c r="P461" s="524"/>
      <c r="Q461" s="526">
        <f t="shared" si="230"/>
        <v>8.3719567083429328E-2</v>
      </c>
    </row>
    <row r="462" spans="2:17" s="175" customFormat="1" ht="15" thickBot="1" x14ac:dyDescent="0.35">
      <c r="B462" s="353" t="s">
        <v>59</v>
      </c>
      <c r="C462" s="529">
        <f>AVERAGE(C492:C494)</f>
        <v>188.35904842653704</v>
      </c>
      <c r="D462" s="542">
        <f t="shared" ref="D462:E462" si="242">AVERAGE(D492:D494)</f>
        <v>122.11332599450225</v>
      </c>
      <c r="E462" s="529">
        <f t="shared" si="242"/>
        <v>146.27845516680236</v>
      </c>
      <c r="F462" s="529">
        <f t="shared" ref="F462" si="243">AVERAGE(F492:F494)</f>
        <v>162.06158094963945</v>
      </c>
      <c r="G462" s="529"/>
      <c r="H462" s="529"/>
      <c r="I462" s="529"/>
      <c r="J462" s="529"/>
      <c r="K462" s="529"/>
      <c r="L462" s="531">
        <f t="shared" si="225"/>
        <v>154.70310263437028</v>
      </c>
      <c r="M462" s="532">
        <f t="shared" si="226"/>
        <v>10.510625274025935</v>
      </c>
      <c r="N462" s="531">
        <f t="shared" si="227"/>
        <v>27.808500598862739</v>
      </c>
      <c r="O462" s="529"/>
      <c r="P462" s="529"/>
      <c r="Q462" s="526">
        <f t="shared" si="230"/>
        <v>2.9247125868080981E-2</v>
      </c>
    </row>
    <row r="463" spans="2:17" s="175" customFormat="1" ht="16.2" thickBot="1" x14ac:dyDescent="0.35">
      <c r="C463" s="241"/>
      <c r="D463" s="241"/>
      <c r="E463" s="241"/>
      <c r="F463" s="241"/>
      <c r="G463" s="214"/>
    </row>
    <row r="464" spans="2:17" ht="15" thickBot="1" x14ac:dyDescent="0.35">
      <c r="B464" s="118" t="s">
        <v>21</v>
      </c>
      <c r="C464" s="175" t="s">
        <v>26</v>
      </c>
      <c r="D464" s="175" t="s">
        <v>27</v>
      </c>
      <c r="E464" s="175" t="s">
        <v>28</v>
      </c>
      <c r="F464" s="175" t="s">
        <v>29</v>
      </c>
      <c r="G464" s="506" t="s">
        <v>45</v>
      </c>
      <c r="H464" s="506" t="s">
        <v>46</v>
      </c>
      <c r="I464" s="506" t="s">
        <v>47</v>
      </c>
      <c r="J464" s="506" t="s">
        <v>48</v>
      </c>
      <c r="K464" s="45"/>
      <c r="L464" s="45"/>
      <c r="M464" s="45"/>
      <c r="N464" s="45"/>
    </row>
    <row r="465" spans="2:18" ht="15.6" x14ac:dyDescent="0.3">
      <c r="B465" s="119" t="s">
        <v>3</v>
      </c>
      <c r="C465" s="231">
        <v>100.23113927042058</v>
      </c>
      <c r="D465" s="231">
        <v>99.494124565576698</v>
      </c>
      <c r="E465" s="231">
        <v>91.197538267350382</v>
      </c>
      <c r="F465" s="231">
        <v>101.87056000987944</v>
      </c>
      <c r="G465" s="137">
        <v>119.86706671500411</v>
      </c>
      <c r="H465" s="127">
        <v>106.94297371832096</v>
      </c>
      <c r="I465" s="127">
        <v>77.154983713925702</v>
      </c>
      <c r="J465" s="196">
        <v>82.364049887501551</v>
      </c>
      <c r="K465" s="196">
        <f>AVERAGE(C465:I467)</f>
        <v>100</v>
      </c>
      <c r="L465" s="300">
        <f>M465/SQRT((20))</f>
        <v>3.7714795069396718</v>
      </c>
      <c r="M465" s="196">
        <f>STDEV(C465:I467)</f>
        <v>16.866569106528992</v>
      </c>
      <c r="N465" s="196"/>
      <c r="O465" s="118"/>
      <c r="P465" s="47">
        <f>AVERAGE(G465:I467)</f>
        <v>100.00000000000003</v>
      </c>
      <c r="Q465" s="49">
        <f>R465/9</f>
        <v>2.2091525692010796</v>
      </c>
      <c r="R465" s="44">
        <f>STDEV(G464:I466)</f>
        <v>19.882373122809717</v>
      </c>
    </row>
    <row r="466" spans="2:18" ht="15.6" x14ac:dyDescent="0.3">
      <c r="B466" s="120"/>
      <c r="C466" s="231">
        <v>91.090559651464645</v>
      </c>
      <c r="D466" s="231">
        <v>95.661131768152629</v>
      </c>
      <c r="E466" s="231">
        <v>103.31582230685376</v>
      </c>
      <c r="F466" s="231">
        <v>88.294277398352563</v>
      </c>
      <c r="G466" s="138">
        <v>94.014528313112521</v>
      </c>
      <c r="H466" s="128">
        <v>119.19762478423696</v>
      </c>
      <c r="I466" s="128">
        <v>75.15724115936824</v>
      </c>
      <c r="J466" s="196">
        <v>116.50680222781915</v>
      </c>
      <c r="K466" s="196"/>
      <c r="L466" s="300"/>
      <c r="M466" s="196"/>
      <c r="N466" s="196"/>
      <c r="O466" s="118"/>
      <c r="P466" s="118"/>
      <c r="Q466" s="118"/>
      <c r="R466" s="118"/>
    </row>
    <row r="467" spans="2:18" ht="15.6" x14ac:dyDescent="0.3">
      <c r="B467" s="120"/>
      <c r="C467" s="231">
        <v>108.67830107811479</v>
      </c>
      <c r="D467" s="231">
        <v>104.84474366627067</v>
      </c>
      <c r="E467" s="231">
        <v>105.48663942579587</v>
      </c>
      <c r="F467" s="231">
        <v>109.83516259176797</v>
      </c>
      <c r="G467" s="138">
        <v>86.118404971883351</v>
      </c>
      <c r="H467" s="128">
        <v>73.859401497442093</v>
      </c>
      <c r="I467" s="128">
        <v>147.68777512670607</v>
      </c>
      <c r="J467" s="196">
        <v>101.12914788467937</v>
      </c>
      <c r="K467" s="196"/>
      <c r="L467" s="300"/>
      <c r="M467" s="196"/>
      <c r="N467" s="196"/>
      <c r="O467" s="118"/>
      <c r="P467" s="118"/>
      <c r="Q467" s="118"/>
      <c r="R467" s="118"/>
    </row>
    <row r="468" spans="2:18" ht="15.6" x14ac:dyDescent="0.3">
      <c r="B468" s="121" t="s">
        <v>4</v>
      </c>
      <c r="C468" s="232">
        <v>156.98960755515012</v>
      </c>
      <c r="D468" s="232">
        <v>216.86635945448609</v>
      </c>
      <c r="E468" s="232">
        <v>128.97141130472986</v>
      </c>
      <c r="F468" s="232">
        <v>142.94397672801824</v>
      </c>
      <c r="G468" s="139">
        <v>149.76581995352868</v>
      </c>
      <c r="H468" s="129">
        <v>201.15454745914172</v>
      </c>
      <c r="I468" s="129">
        <v>179.8014558171229</v>
      </c>
      <c r="J468" s="197">
        <v>128.64228227410109</v>
      </c>
      <c r="K468" s="196">
        <f>AVERAGE(C468:I470)</f>
        <v>168.8501473462714</v>
      </c>
      <c r="L468" s="300">
        <f>M468/SQRT((20))</f>
        <v>8.9563795654653866</v>
      </c>
      <c r="M468" s="196">
        <f>STDEV(C468:I470)</f>
        <v>40.05414708134127</v>
      </c>
      <c r="N468" s="1">
        <f>TTEST($C$465:$I$467,C468:I470,2,2)</f>
        <v>1.0193141135433447E-8</v>
      </c>
      <c r="O468" s="1">
        <f>TTEST($G$465:$I$467,G468:I470,2,2)</f>
        <v>5.1499241905803612E-5</v>
      </c>
      <c r="P468" s="47">
        <f>AVERAGE(G468:I470)</f>
        <v>183.79519073594849</v>
      </c>
      <c r="Q468" s="49">
        <f>R468/9</f>
        <v>5.9355515723972934</v>
      </c>
      <c r="R468" s="44">
        <f>STDEV(G467:I469)</f>
        <v>53.419964151575641</v>
      </c>
    </row>
    <row r="469" spans="2:18" ht="15.6" x14ac:dyDescent="0.3">
      <c r="B469" s="121"/>
      <c r="C469" s="232">
        <v>150.21162218282953</v>
      </c>
      <c r="D469" s="232">
        <v>194.02159983313157</v>
      </c>
      <c r="E469" s="232">
        <v>162.11764060555848</v>
      </c>
      <c r="F469" s="232"/>
      <c r="G469" s="139">
        <v>147.75810916533962</v>
      </c>
      <c r="H469" s="129">
        <v>199.87494816522772</v>
      </c>
      <c r="I469" s="129">
        <v>236.8216059801093</v>
      </c>
      <c r="J469" s="197">
        <v>143.05068349797264</v>
      </c>
      <c r="K469" s="197"/>
      <c r="L469" s="301"/>
      <c r="M469" s="197"/>
      <c r="N469" s="197"/>
    </row>
    <row r="470" spans="2:18" ht="15.6" x14ac:dyDescent="0.3">
      <c r="B470" s="121"/>
      <c r="C470" s="232">
        <v>204.58562221211315</v>
      </c>
      <c r="D470" s="232">
        <v>84.470701374344628</v>
      </c>
      <c r="E470" s="232">
        <v>163.24522292991244</v>
      </c>
      <c r="F470" s="232">
        <v>118.42246612161749</v>
      </c>
      <c r="G470" s="139">
        <v>123.980486725742</v>
      </c>
      <c r="H470" s="129">
        <v>182.79212917372075</v>
      </c>
      <c r="I470" s="129">
        <v>232.20761418360365</v>
      </c>
      <c r="J470" s="197">
        <v>109.31696401258674</v>
      </c>
      <c r="K470" s="197"/>
      <c r="L470" s="301"/>
      <c r="M470" s="197"/>
      <c r="N470" s="197"/>
    </row>
    <row r="471" spans="2:18" ht="15.6" x14ac:dyDescent="0.3">
      <c r="B471" s="122" t="s">
        <v>5</v>
      </c>
      <c r="C471" s="231">
        <v>125.90241653624574</v>
      </c>
      <c r="D471" s="231">
        <v>125.94152775300938</v>
      </c>
      <c r="E471" s="231">
        <v>122.86325167493118</v>
      </c>
      <c r="F471" s="231">
        <v>77.688182334819544</v>
      </c>
      <c r="G471" s="140">
        <v>99.229432178346784</v>
      </c>
      <c r="H471" s="130">
        <v>188.71870426920651</v>
      </c>
      <c r="I471" s="130">
        <v>152.61105359949823</v>
      </c>
      <c r="J471" s="198">
        <v>38.350678078956598</v>
      </c>
      <c r="K471" s="196">
        <f>AVERAGE(C471:I473)</f>
        <v>125.08276655708907</v>
      </c>
      <c r="L471" s="300">
        <f>M471/SQRT((20))</f>
        <v>7.7979368077390703</v>
      </c>
      <c r="M471" s="196">
        <f>STDEV(C471:I473)</f>
        <v>34.873433572704542</v>
      </c>
      <c r="N471" s="1">
        <f>TTEST($C$465:$I$467,C471:I473,2,2)</f>
        <v>5.053037230243581E-3</v>
      </c>
      <c r="O471" s="1">
        <f>TTEST($G$465:$I$467,G471:I473,2,2)</f>
        <v>1.4234209309961549E-2</v>
      </c>
      <c r="P471" s="47">
        <f>AVERAGE(G471:I473)</f>
        <v>141.34337543608788</v>
      </c>
      <c r="Q471" s="49">
        <f>R471/9</f>
        <v>5.4057526433155108</v>
      </c>
      <c r="R471" s="44">
        <f>STDEV(G470:I472)</f>
        <v>48.651773789839595</v>
      </c>
    </row>
    <row r="472" spans="2:18" ht="15.6" x14ac:dyDescent="0.3">
      <c r="B472" s="122"/>
      <c r="C472" s="231">
        <v>107.09118350153048</v>
      </c>
      <c r="D472" s="231">
        <v>161.52055055357513</v>
      </c>
      <c r="E472" s="231">
        <v>109.20650052761542</v>
      </c>
      <c r="F472" s="231">
        <v>70.445692975080973</v>
      </c>
      <c r="G472" s="140">
        <v>98.56206963376745</v>
      </c>
      <c r="H472" s="130">
        <v>94.128781816126548</v>
      </c>
      <c r="I472" s="130">
        <v>174.0010067937892</v>
      </c>
      <c r="J472" s="198">
        <v>70.988665466303416</v>
      </c>
      <c r="K472" s="198"/>
      <c r="L472" s="302"/>
      <c r="M472" s="198"/>
      <c r="N472" s="198"/>
    </row>
    <row r="473" spans="2:18" ht="15.6" x14ac:dyDescent="0.3">
      <c r="B473" s="122"/>
      <c r="C473" s="231">
        <v>118.70734065882539</v>
      </c>
      <c r="D473" s="231">
        <v>120.29937845941168</v>
      </c>
      <c r="E473" s="231">
        <v>146.10906901852215</v>
      </c>
      <c r="F473" s="231">
        <v>68.872624780513007</v>
      </c>
      <c r="G473" s="140">
        <v>147.75810916533962</v>
      </c>
      <c r="H473" s="130">
        <v>133.70709020313066</v>
      </c>
      <c r="I473" s="130">
        <v>183.37413126558602</v>
      </c>
      <c r="J473" s="198">
        <v>73.02709060574027</v>
      </c>
      <c r="K473" s="198"/>
      <c r="L473" s="302"/>
      <c r="M473" s="198"/>
      <c r="N473" s="198"/>
    </row>
    <row r="474" spans="2:18" ht="15.6" x14ac:dyDescent="0.3">
      <c r="B474" s="123" t="s">
        <v>6</v>
      </c>
      <c r="C474" s="232">
        <v>146.93317138141484</v>
      </c>
      <c r="D474" s="232">
        <v>145.45522683786476</v>
      </c>
      <c r="E474" s="232">
        <v>128.97141130472986</v>
      </c>
      <c r="F474" s="232">
        <v>83.133945747360457</v>
      </c>
      <c r="G474" s="141">
        <v>183.37218664788958</v>
      </c>
      <c r="H474" s="131">
        <v>152.88178558787411</v>
      </c>
      <c r="I474" s="131">
        <v>202.33098569380618</v>
      </c>
      <c r="J474" s="199">
        <v>60.752839911037981</v>
      </c>
      <c r="K474" s="196">
        <f>AVERAGE(C474:I476)</f>
        <v>143.82874435906606</v>
      </c>
      <c r="L474" s="300">
        <f>M474/SQRT((20))</f>
        <v>9.4486809386641806</v>
      </c>
      <c r="M474" s="196">
        <f>STDEV(C474:I476)</f>
        <v>42.255785753119262</v>
      </c>
      <c r="N474" s="1">
        <f>TTEST($C$465:$I$467,C474:I476,2,2)</f>
        <v>7.4817055645428598E-5</v>
      </c>
      <c r="O474" s="1">
        <f>TTEST($G$465:$I$467,G474:I476,2,2)</f>
        <v>7.6718998910389052E-4</v>
      </c>
      <c r="P474" s="47">
        <f>AVERAGE(G474:I476)</f>
        <v>170.61987307315269</v>
      </c>
      <c r="Q474" s="49">
        <f>R474/9</f>
        <v>4.5055589475533315</v>
      </c>
      <c r="R474" s="44">
        <f>STDEV(G473:I475)</f>
        <v>40.550030527979985</v>
      </c>
    </row>
    <row r="475" spans="2:18" ht="15.6" x14ac:dyDescent="0.3">
      <c r="B475" s="123"/>
      <c r="C475" s="232">
        <v>116.97376086451312</v>
      </c>
      <c r="D475" s="232">
        <v>159.41914642716225</v>
      </c>
      <c r="E475" s="232">
        <v>128.97141130472986</v>
      </c>
      <c r="F475" s="232">
        <v>72.599148521466432</v>
      </c>
      <c r="G475" s="141">
        <v>95.291980926759109</v>
      </c>
      <c r="H475" s="131">
        <v>177.05167390402778</v>
      </c>
      <c r="I475" s="131">
        <v>233.73553570460112</v>
      </c>
      <c r="J475" s="199">
        <v>85.330919716338158</v>
      </c>
      <c r="K475" s="199"/>
      <c r="L475" s="303"/>
      <c r="M475" s="199"/>
      <c r="N475" s="199"/>
    </row>
    <row r="476" spans="2:18" ht="15.6" x14ac:dyDescent="0.3">
      <c r="B476" s="123"/>
      <c r="C476" s="232">
        <v>143.72627456164989</v>
      </c>
      <c r="D476" s="232">
        <v>143.56283473767789</v>
      </c>
      <c r="E476" s="232">
        <v>125.44478898518622</v>
      </c>
      <c r="F476" s="232">
        <v>89.63365320825794</v>
      </c>
      <c r="G476" s="141">
        <v>109.0611799267451</v>
      </c>
      <c r="H476" s="131">
        <v>192.36648911507632</v>
      </c>
      <c r="I476" s="131">
        <v>189.4870401515947</v>
      </c>
      <c r="J476" s="199">
        <v>85.936996953906942</v>
      </c>
      <c r="K476" s="199"/>
      <c r="L476" s="303"/>
      <c r="M476" s="199"/>
      <c r="N476" s="199"/>
    </row>
    <row r="477" spans="2:18" ht="15.6" x14ac:dyDescent="0.3">
      <c r="B477" s="124" t="s">
        <v>7</v>
      </c>
      <c r="C477" s="231">
        <v>126.83193759950176</v>
      </c>
      <c r="D477" s="231">
        <v>138.93886865168466</v>
      </c>
      <c r="E477" s="231">
        <v>105.48663942579587</v>
      </c>
      <c r="F477" s="231">
        <v>70.977993179403981</v>
      </c>
      <c r="G477" s="142">
        <v>114.33653716243218</v>
      </c>
      <c r="H477" s="132">
        <v>249.89671405682833</v>
      </c>
      <c r="I477" s="132">
        <v>147.68777512670607</v>
      </c>
      <c r="J477" s="200">
        <v>74.594230616019317</v>
      </c>
      <c r="K477" s="196">
        <f>AVERAGE(C477:I479)</f>
        <v>126.96044999283689</v>
      </c>
      <c r="L477" s="300">
        <f>M477/SQRT((20))</f>
        <v>9.2565405398982072</v>
      </c>
      <c r="M477" s="196">
        <f>STDEV(C477:I479)</f>
        <v>41.396507767389991</v>
      </c>
      <c r="N477" s="1">
        <f>TTEST($C$465:$I$467,C477:I479,2,2)</f>
        <v>8.5933157502889428E-3</v>
      </c>
      <c r="O477" s="1">
        <f>TTEST($G$465:$I$467,G477:I479,2,2)</f>
        <v>1.7288074479781194E-2</v>
      </c>
      <c r="P477" s="47">
        <f>AVERAGE(G477:I479)</f>
        <v>149.7476822391524</v>
      </c>
      <c r="Q477" s="49">
        <f>R477/9</f>
        <v>5.5063301848641801</v>
      </c>
      <c r="R477" s="44">
        <f>STDEV(G476:I478)</f>
        <v>49.556971663777624</v>
      </c>
    </row>
    <row r="478" spans="2:18" ht="15.6" x14ac:dyDescent="0.3">
      <c r="B478" s="124"/>
      <c r="C478" s="231">
        <v>93.123020500727037</v>
      </c>
      <c r="D478" s="231">
        <v>108.3340375097585</v>
      </c>
      <c r="E478" s="231">
        <v>119.50365220071322</v>
      </c>
      <c r="F478" s="231">
        <v>69.393038601353524</v>
      </c>
      <c r="G478" s="142">
        <v>94.014528313112521</v>
      </c>
      <c r="H478" s="132">
        <v>134.56308291150012</v>
      </c>
      <c r="I478" s="132">
        <v>165.10698731765004</v>
      </c>
      <c r="J478" s="200">
        <v>114.86925089004052</v>
      </c>
      <c r="K478" s="200"/>
      <c r="L478" s="304"/>
      <c r="M478" s="196"/>
      <c r="N478" s="200"/>
    </row>
    <row r="479" spans="2:18" ht="15.6" x14ac:dyDescent="0.3">
      <c r="B479" s="124"/>
      <c r="C479" s="231">
        <v>126.83193759950176</v>
      </c>
      <c r="D479" s="231">
        <v>117.95936427814244</v>
      </c>
      <c r="E479" s="231">
        <v>139.18926014074123</v>
      </c>
      <c r="F479" s="231">
        <v>101.87056000987944</v>
      </c>
      <c r="G479" s="142">
        <v>92.754200804477136</v>
      </c>
      <c r="H479" s="132">
        <v>154.84554973158828</v>
      </c>
      <c r="I479" s="132">
        <v>194.52376472807683</v>
      </c>
      <c r="J479" s="200">
        <v>90.301798563472502</v>
      </c>
      <c r="K479" s="200"/>
      <c r="L479" s="304"/>
      <c r="M479" s="196"/>
      <c r="N479" s="200"/>
    </row>
    <row r="480" spans="2:18" x14ac:dyDescent="0.3">
      <c r="B480" s="125" t="s">
        <v>8</v>
      </c>
      <c r="G480" s="143">
        <v>132.6356455264351</v>
      </c>
      <c r="H480" s="133">
        <v>178.18515861030826</v>
      </c>
      <c r="I480" s="133">
        <v>270.01450353132503</v>
      </c>
      <c r="J480" s="201">
        <v>103.29934982673879</v>
      </c>
      <c r="K480" s="196">
        <f>AVERAGE(C480:I482)</f>
        <v>176.08941873942311</v>
      </c>
      <c r="L480" s="300">
        <f>M480/SQRT((8))</f>
        <v>16.309663945045731</v>
      </c>
      <c r="M480" s="196">
        <f>STDEV(C480:I482)</f>
        <v>46.130695897662306</v>
      </c>
      <c r="N480" s="1">
        <f>TTEST($C$465:$I$467,C480:I482,2,2)</f>
        <v>4.0703632884888805E-7</v>
      </c>
      <c r="O480" s="1">
        <f>TTEST($G$465:$I$467,G480:I482,2,2)</f>
        <v>6.5129044955593188E-4</v>
      </c>
      <c r="P480" s="47">
        <f>AVERAGE(G480:I482)</f>
        <v>176.08941873942311</v>
      </c>
      <c r="Q480" s="49">
        <f>R480/9</f>
        <v>5.7843277271380558</v>
      </c>
      <c r="R480" s="44">
        <f>STDEV(G479:I481)</f>
        <v>52.058949544242502</v>
      </c>
    </row>
    <row r="481" spans="2:18" x14ac:dyDescent="0.3">
      <c r="B481" s="125"/>
      <c r="G481" s="143">
        <v>141.89502661922944</v>
      </c>
      <c r="H481" s="133">
        <v>169.31662411352244</v>
      </c>
      <c r="I481" s="136"/>
      <c r="J481" s="218">
        <v>99.004539419028546</v>
      </c>
      <c r="K481" s="218"/>
      <c r="L481" s="305"/>
      <c r="M481" s="197"/>
      <c r="N481" s="218"/>
    </row>
    <row r="482" spans="2:18" x14ac:dyDescent="0.3">
      <c r="B482" s="125"/>
      <c r="G482" s="143">
        <v>145.77731308045387</v>
      </c>
      <c r="H482" s="133">
        <v>154.84554973158828</v>
      </c>
      <c r="I482" s="133">
        <v>216.04552870252232</v>
      </c>
      <c r="J482" s="201">
        <v>155.73093742945005</v>
      </c>
      <c r="K482" s="201"/>
      <c r="L482" s="306"/>
      <c r="M482" s="197"/>
      <c r="N482" s="201"/>
    </row>
    <row r="483" spans="2:18" ht="15.6" x14ac:dyDescent="0.3">
      <c r="B483" s="126" t="s">
        <v>9</v>
      </c>
      <c r="C483" s="232">
        <v>200.12042912417144</v>
      </c>
      <c r="D483" s="232">
        <v>162.58161738220846</v>
      </c>
      <c r="E483" s="232">
        <v>176.17843808375537</v>
      </c>
      <c r="F483" s="232">
        <v>111.5013018273693</v>
      </c>
      <c r="G483" s="144">
        <v>117.46481586835293</v>
      </c>
      <c r="H483" s="134">
        <v>126.24407934245826</v>
      </c>
      <c r="I483" s="134">
        <v>369.91755481620669</v>
      </c>
      <c r="J483" s="202">
        <v>104.03305086727325</v>
      </c>
      <c r="K483" s="196">
        <f>AVERAGE(C483:I485)</f>
        <v>183.47183042992251</v>
      </c>
      <c r="L483" s="300">
        <f>M483/SQRT((20))</f>
        <v>14.207880876066028</v>
      </c>
      <c r="M483" s="196">
        <f>STDEV(C483:I485)</f>
        <v>63.539574910205808</v>
      </c>
      <c r="N483" s="1">
        <f>TTEST($C$465:$I$467,C483:I485,2,2)</f>
        <v>8.5022759456091545E-7</v>
      </c>
      <c r="O483" s="1">
        <f>TTEST($G$465:$I$467,G483:I485,2,2)</f>
        <v>3.0975142838207772E-3</v>
      </c>
      <c r="P483" s="47">
        <f>AVERAGE(G483:I485)</f>
        <v>200.19744206058002</v>
      </c>
      <c r="Q483" s="49">
        <f>R483/9</f>
        <v>9.128705653383383</v>
      </c>
      <c r="R483" s="44">
        <f>STDEV(G482:I484)</f>
        <v>82.158350880450442</v>
      </c>
    </row>
    <row r="484" spans="2:18" ht="15.6" x14ac:dyDescent="0.3">
      <c r="B484" s="126"/>
      <c r="C484" s="232">
        <v>82.176854310372775</v>
      </c>
      <c r="D484" s="232">
        <v>209.88138529217818</v>
      </c>
      <c r="E484" s="232">
        <v>167.8345267296217</v>
      </c>
      <c r="F484" s="232">
        <v>167.42508873394456</v>
      </c>
      <c r="G484" s="144">
        <v>124.81995705552386</v>
      </c>
      <c r="H484" s="134">
        <v>194.83743365777488</v>
      </c>
      <c r="I484" s="134">
        <v>254.53792282593346</v>
      </c>
      <c r="J484" s="202">
        <v>84.729116884798373</v>
      </c>
      <c r="K484" s="202"/>
      <c r="L484" s="307"/>
      <c r="M484" s="196"/>
      <c r="N484" s="202"/>
    </row>
    <row r="485" spans="2:18" ht="15.6" x14ac:dyDescent="0.3">
      <c r="B485" s="126"/>
      <c r="C485" s="232">
        <v>255.100874360577</v>
      </c>
      <c r="D485" s="232">
        <v>187.77242469516608</v>
      </c>
      <c r="E485" s="232">
        <v>179.88020573987285</v>
      </c>
      <c r="F485" s="232">
        <v>150.6783142039144</v>
      </c>
      <c r="G485" s="144">
        <v>166.8413817876706</v>
      </c>
      <c r="H485" s="134">
        <v>187.51821278749992</v>
      </c>
      <c r="I485" s="134">
        <v>259.59562040379944</v>
      </c>
      <c r="J485" s="202">
        <v>125.93965412309686</v>
      </c>
      <c r="K485" s="202"/>
      <c r="L485" s="307"/>
      <c r="M485" s="196"/>
      <c r="N485" s="202"/>
    </row>
    <row r="486" spans="2:18" x14ac:dyDescent="0.3">
      <c r="B486" s="588" t="s">
        <v>10</v>
      </c>
      <c r="G486" s="145">
        <v>151.80081115720063</v>
      </c>
      <c r="H486" s="135">
        <v>189.92688129663287</v>
      </c>
      <c r="I486" s="135">
        <v>211.83631690793237</v>
      </c>
      <c r="J486" s="203">
        <v>103.29934982673879</v>
      </c>
      <c r="K486" s="196">
        <f>AVERAGE(C486:I488)</f>
        <v>209.09439925270036</v>
      </c>
      <c r="L486" s="300">
        <f>M486/SQRT(9)</f>
        <v>19.974707712410382</v>
      </c>
      <c r="M486" s="196">
        <f>STDEV(C486:I488)</f>
        <v>59.924123137231149</v>
      </c>
      <c r="N486" s="1">
        <f>TTEST($C$465:$I$467,C486:I488,2,2)</f>
        <v>1.6550654138551415E-8</v>
      </c>
      <c r="O486" s="1">
        <f>TTEST($G$465:$I$467,G486:I488,2,2)</f>
        <v>1.2309408381393748E-4</v>
      </c>
      <c r="P486" s="47">
        <f>AVERAGE(G486:I488)</f>
        <v>209.09439925270036</v>
      </c>
      <c r="Q486" s="49">
        <f>R486/9</f>
        <v>6.0237710388270127</v>
      </c>
      <c r="R486" s="44">
        <f>STDEV(G485:I487)</f>
        <v>54.213939349443116</v>
      </c>
    </row>
    <row r="487" spans="2:18" x14ac:dyDescent="0.3">
      <c r="B487" s="588"/>
      <c r="G487" s="145">
        <v>132.6356455264351</v>
      </c>
      <c r="H487" s="135">
        <v>296.886739213064</v>
      </c>
      <c r="I487" s="135">
        <v>249.57876429410157</v>
      </c>
      <c r="J487" s="203">
        <v>92.894796405015498</v>
      </c>
      <c r="K487" s="203"/>
      <c r="L487" s="308"/>
      <c r="M487" s="197"/>
      <c r="N487" s="203"/>
    </row>
    <row r="488" spans="2:18" ht="15" thickBot="1" x14ac:dyDescent="0.35">
      <c r="B488" s="118"/>
      <c r="G488" s="145">
        <v>136.26459280648908</v>
      </c>
      <c r="H488" s="135">
        <v>249.89671405682833</v>
      </c>
      <c r="I488" s="135">
        <v>263.02312801561919</v>
      </c>
      <c r="J488" s="203">
        <v>148.20357189338631</v>
      </c>
      <c r="K488" s="203"/>
      <c r="L488" s="308"/>
      <c r="M488" s="197"/>
      <c r="N488" s="203"/>
    </row>
    <row r="489" spans="2:18" s="175" customFormat="1" ht="15.6" x14ac:dyDescent="0.3">
      <c r="B489" s="245" t="s">
        <v>31</v>
      </c>
      <c r="C489" s="244">
        <v>168.99482436339468</v>
      </c>
      <c r="D489" s="244">
        <v>91.745627400529216</v>
      </c>
      <c r="E489" s="244">
        <v>110.66853355861649</v>
      </c>
      <c r="F489" s="244">
        <v>148.70624084834986</v>
      </c>
      <c r="G489" s="287"/>
      <c r="H489" s="248"/>
      <c r="I489" s="248"/>
      <c r="J489" s="248"/>
      <c r="K489" s="249">
        <f>AVERAGE(C489:I491)</f>
        <v>129.00622199080769</v>
      </c>
      <c r="L489" s="300">
        <f>M489/SQRT((12))</f>
        <v>7.2923474813470959</v>
      </c>
      <c r="M489" s="249">
        <f>STDEV(C489:I491)</f>
        <v>25.261432688280209</v>
      </c>
      <c r="N489" s="1">
        <f>TTEST($C$465:$I$467,C489:I491,2,2)</f>
        <v>4.0964589261139873E-4</v>
      </c>
    </row>
    <row r="490" spans="2:18" s="175" customFormat="1" ht="15.6" x14ac:dyDescent="0.3">
      <c r="B490" s="276"/>
      <c r="C490" s="251">
        <v>130.44137222031708</v>
      </c>
      <c r="D490" s="251">
        <v>110.1383686184587</v>
      </c>
      <c r="E490" s="251">
        <v>129.88995270104709</v>
      </c>
      <c r="F490" s="251">
        <v>127.12740983989296</v>
      </c>
      <c r="G490" s="238"/>
      <c r="H490" s="239"/>
      <c r="I490" s="239"/>
      <c r="J490" s="239"/>
      <c r="K490" s="202"/>
      <c r="L490" s="307"/>
      <c r="M490" s="198"/>
      <c r="N490" s="261"/>
    </row>
    <row r="491" spans="2:18" s="175" customFormat="1" ht="15.6" x14ac:dyDescent="0.3">
      <c r="B491" s="276"/>
      <c r="C491" s="251">
        <v>174.69927481954505</v>
      </c>
      <c r="D491" s="251">
        <v>123.46231887730416</v>
      </c>
      <c r="E491" s="251">
        <v>100.38955252187705</v>
      </c>
      <c r="F491" s="251">
        <v>131.81118812035982</v>
      </c>
      <c r="G491" s="238"/>
      <c r="H491" s="239"/>
      <c r="I491" s="239"/>
      <c r="J491" s="239"/>
      <c r="K491" s="202"/>
      <c r="L491" s="307"/>
      <c r="M491" s="198"/>
      <c r="N491" s="261"/>
    </row>
    <row r="492" spans="2:18" s="175" customFormat="1" ht="15.6" x14ac:dyDescent="0.3">
      <c r="B492" s="277" t="s">
        <v>32</v>
      </c>
      <c r="C492" s="253">
        <v>177.03461117578331</v>
      </c>
      <c r="D492" s="253">
        <v>131.21561424893221</v>
      </c>
      <c r="E492" s="253">
        <v>111.44180286126876</v>
      </c>
      <c r="F492" s="253">
        <v>154.18505192404572</v>
      </c>
      <c r="G492" s="238"/>
      <c r="H492" s="239"/>
      <c r="I492" s="239"/>
      <c r="J492" s="239"/>
      <c r="K492" s="196">
        <f>AVERAGE(C492:I494)</f>
        <v>154.70310263437025</v>
      </c>
      <c r="L492" s="300">
        <f>M492/SQRT((12))</f>
        <v>9.1610912817808359</v>
      </c>
      <c r="M492" s="196">
        <f>STDEV(C492:I494)</f>
        <v>31.734951105641397</v>
      </c>
      <c r="N492" s="1">
        <f>TTEST($C$465:$I$467,C492:I494,2,2)</f>
        <v>2.9848089360542582E-7</v>
      </c>
    </row>
    <row r="493" spans="2:18" s="175" customFormat="1" ht="15.6" x14ac:dyDescent="0.3">
      <c r="B493" s="277"/>
      <c r="C493" s="253">
        <v>181.79935578805052</v>
      </c>
      <c r="D493" s="253">
        <v>142.67758968737559</v>
      </c>
      <c r="E493" s="253">
        <v>154.58769092401334</v>
      </c>
      <c r="F493" s="253">
        <v>156.9996952648751</v>
      </c>
      <c r="G493" s="238"/>
      <c r="H493" s="239"/>
      <c r="I493" s="239"/>
      <c r="J493" s="239"/>
      <c r="K493" s="203"/>
      <c r="L493" s="308"/>
      <c r="M493" s="199"/>
      <c r="N493" s="263"/>
    </row>
    <row r="494" spans="2:18" s="175" customFormat="1" ht="16.2" thickBot="1" x14ac:dyDescent="0.35">
      <c r="B494" s="285"/>
      <c r="C494" s="256">
        <v>206.24317831577724</v>
      </c>
      <c r="D494" s="256">
        <v>92.446774047198929</v>
      </c>
      <c r="E494" s="256">
        <v>172.80587171512494</v>
      </c>
      <c r="F494" s="256">
        <v>174.99999565999752</v>
      </c>
      <c r="G494" s="288"/>
      <c r="H494" s="257"/>
      <c r="I494" s="257"/>
      <c r="J494" s="257"/>
      <c r="K494" s="258"/>
      <c r="L494" s="308"/>
      <c r="M494" s="259"/>
      <c r="N494" s="265"/>
    </row>
    <row r="495" spans="2:18" ht="15" thickBot="1" x14ac:dyDescent="0.35"/>
    <row r="496" spans="2:18" s="175" customFormat="1" ht="15" thickBot="1" x14ac:dyDescent="0.35">
      <c r="B496" s="520" t="s">
        <v>22</v>
      </c>
      <c r="C496" s="505" t="s">
        <v>39</v>
      </c>
      <c r="D496" s="506" t="s">
        <v>40</v>
      </c>
      <c r="E496" s="506" t="s">
        <v>41</v>
      </c>
      <c r="F496" s="506" t="s">
        <v>42</v>
      </c>
      <c r="G496" s="506" t="s">
        <v>45</v>
      </c>
      <c r="H496" s="506" t="s">
        <v>46</v>
      </c>
      <c r="I496" s="506" t="s">
        <v>47</v>
      </c>
      <c r="J496" s="506"/>
      <c r="K496" s="506"/>
      <c r="L496" s="507" t="s">
        <v>13</v>
      </c>
      <c r="M496" s="508" t="s">
        <v>15</v>
      </c>
      <c r="N496" s="507" t="s">
        <v>14</v>
      </c>
      <c r="O496" s="509" t="s">
        <v>16</v>
      </c>
      <c r="P496" s="521" t="s">
        <v>66</v>
      </c>
      <c r="Q496" s="522" t="s">
        <v>67</v>
      </c>
    </row>
    <row r="497" spans="2:18" s="175" customFormat="1" x14ac:dyDescent="0.3">
      <c r="B497" s="475" t="s">
        <v>3</v>
      </c>
      <c r="C497" s="523">
        <f>AVERAGE(C509:C511)</f>
        <v>99.999999999999986</v>
      </c>
      <c r="D497" s="523">
        <f t="shared" ref="D497:H497" si="244">AVERAGE(D509:D511)</f>
        <v>100</v>
      </c>
      <c r="E497" s="523">
        <f t="shared" si="244"/>
        <v>100</v>
      </c>
      <c r="F497" s="523">
        <f t="shared" si="244"/>
        <v>100.00000000000001</v>
      </c>
      <c r="G497" s="523">
        <f t="shared" si="244"/>
        <v>100</v>
      </c>
      <c r="H497" s="523">
        <f t="shared" si="244"/>
        <v>100</v>
      </c>
      <c r="I497" s="523">
        <f t="shared" ref="I497:J497" si="245">AVERAGE(I509:I511)</f>
        <v>100.00000000000001</v>
      </c>
      <c r="J497" s="523">
        <f t="shared" si="245"/>
        <v>100</v>
      </c>
      <c r="K497" s="523"/>
      <c r="L497" s="323">
        <f>AVERAGE(C497:K497)</f>
        <v>100</v>
      </c>
      <c r="M497" s="324">
        <f>N497/SQRT((7))</f>
        <v>3.7980106798219196E-15</v>
      </c>
      <c r="N497" s="323">
        <f>STDEV(C497:I497)</f>
        <v>1.0048591735576161E-14</v>
      </c>
      <c r="O497" s="512" t="s">
        <v>25</v>
      </c>
      <c r="P497" s="524"/>
      <c r="Q497" s="525"/>
    </row>
    <row r="498" spans="2:18" s="175" customFormat="1" x14ac:dyDescent="0.3">
      <c r="B498" s="345" t="s">
        <v>59</v>
      </c>
      <c r="C498" s="524">
        <f>AVERAGE(C512:C514)</f>
        <v>228.27178171795936</v>
      </c>
      <c r="D498" s="524">
        <f t="shared" ref="D498:H498" si="246">AVERAGE(D512:D514)</f>
        <v>343.64372132241368</v>
      </c>
      <c r="E498" s="524">
        <f t="shared" si="246"/>
        <v>189.03322105062202</v>
      </c>
      <c r="F498" s="524">
        <f t="shared" si="246"/>
        <v>226.57341155261349</v>
      </c>
      <c r="G498" s="524">
        <f t="shared" si="246"/>
        <v>233.82382756765136</v>
      </c>
      <c r="H498" s="524">
        <f t="shared" si="246"/>
        <v>238.62480464659737</v>
      </c>
      <c r="I498" s="524">
        <f t="shared" ref="I498:J498" si="247">AVERAGE(I512:I514)</f>
        <v>200.56428721865618</v>
      </c>
      <c r="J498" s="524">
        <f t="shared" si="247"/>
        <v>148.99857931795131</v>
      </c>
      <c r="K498" s="524"/>
      <c r="L498" s="323">
        <f t="shared" ref="L498:L506" si="248">AVERAGE(C498:K498)</f>
        <v>226.19170429930807</v>
      </c>
      <c r="M498" s="324">
        <f t="shared" ref="M498:M506" si="249">N498/SQRT((7))</f>
        <v>19.022883037791381</v>
      </c>
      <c r="N498" s="323">
        <f t="shared" ref="N498:N506" si="250">STDEV(C498:I498)</f>
        <v>50.329817737464914</v>
      </c>
      <c r="O498" s="524"/>
      <c r="P498" s="524"/>
      <c r="Q498" s="526">
        <f>TTEST($C$497:$K$497,C498:K498,2,1)</f>
        <v>3.795816727767579E-4</v>
      </c>
    </row>
    <row r="499" spans="2:18" s="175" customFormat="1" x14ac:dyDescent="0.3">
      <c r="B499" s="345" t="s">
        <v>60</v>
      </c>
      <c r="C499" s="524">
        <f>AVERAGE(C515:C517)</f>
        <v>155.28616434478201</v>
      </c>
      <c r="D499" s="524">
        <f t="shared" ref="D499:H499" si="251">AVERAGE(D515:D517)</f>
        <v>287.70354774347066</v>
      </c>
      <c r="E499" s="524">
        <f t="shared" si="251"/>
        <v>111.88292987945444</v>
      </c>
      <c r="F499" s="524">
        <f t="shared" si="251"/>
        <v>119.2198848692321</v>
      </c>
      <c r="G499" s="524">
        <f t="shared" si="251"/>
        <v>164.86349166965167</v>
      </c>
      <c r="H499" s="524">
        <f t="shared" si="251"/>
        <v>156.72937551838442</v>
      </c>
      <c r="I499" s="524">
        <f t="shared" ref="I499:J499" si="252">AVERAGE(I515:I517)</f>
        <v>172.82105972816521</v>
      </c>
      <c r="J499" s="524">
        <f t="shared" si="252"/>
        <v>85.956205610411487</v>
      </c>
      <c r="K499" s="524"/>
      <c r="L499" s="323">
        <f t="shared" si="248"/>
        <v>156.80783242044399</v>
      </c>
      <c r="M499" s="324">
        <f t="shared" si="249"/>
        <v>21.915036986690275</v>
      </c>
      <c r="N499" s="323">
        <f t="shared" si="250"/>
        <v>57.981737839564794</v>
      </c>
      <c r="O499" s="524"/>
      <c r="P499" s="383">
        <f>TTEST($C$501:$K$501,C499:K499,2,1)</f>
        <v>0.43955529327713305</v>
      </c>
      <c r="Q499" s="526">
        <f t="shared" ref="Q499:Q506" si="253">TTEST($C$408:$K$408,C499:K499,2,1)</f>
        <v>3.3370938501273623E-2</v>
      </c>
    </row>
    <row r="500" spans="2:18" s="175" customFormat="1" x14ac:dyDescent="0.3">
      <c r="B500" s="345" t="s">
        <v>61</v>
      </c>
      <c r="C500" s="524">
        <f>AVERAGE(C518:C520)</f>
        <v>202.74584565054184</v>
      </c>
      <c r="D500" s="524">
        <f t="shared" ref="D500:H500" si="254">AVERAGE(D518:D520)</f>
        <v>230.28935345750733</v>
      </c>
      <c r="E500" s="524">
        <f t="shared" si="254"/>
        <v>152.14146091067957</v>
      </c>
      <c r="F500" s="524">
        <f t="shared" si="254"/>
        <v>144.05763791338899</v>
      </c>
      <c r="G500" s="524">
        <f t="shared" si="254"/>
        <v>203.35931729588296</v>
      </c>
      <c r="H500" s="524">
        <f t="shared" si="254"/>
        <v>217.52057610671957</v>
      </c>
      <c r="I500" s="524">
        <f t="shared" ref="I500:J500" si="255">AVERAGE(I518:I520)</f>
        <v>229.37939304611561</v>
      </c>
      <c r="J500" s="524">
        <f t="shared" si="255"/>
        <v>133.57871295838709</v>
      </c>
      <c r="K500" s="524"/>
      <c r="L500" s="323">
        <f t="shared" si="248"/>
        <v>189.13403716740288</v>
      </c>
      <c r="M500" s="324">
        <f t="shared" si="249"/>
        <v>13.333008876115482</v>
      </c>
      <c r="N500" s="323">
        <f t="shared" si="250"/>
        <v>35.27582571441836</v>
      </c>
      <c r="O500" s="524"/>
      <c r="P500" s="383">
        <f>TTEST($C$501:$K$501,C500:K500,2,1)</f>
        <v>7.9524589545711393E-4</v>
      </c>
      <c r="Q500" s="526">
        <f t="shared" si="253"/>
        <v>3.8097347392256634E-4</v>
      </c>
    </row>
    <row r="501" spans="2:18" s="175" customFormat="1" x14ac:dyDescent="0.3">
      <c r="B501" s="489" t="s">
        <v>62</v>
      </c>
      <c r="C501" s="528">
        <f>AVERAGE(C521:C523)</f>
        <v>158.63467172796405</v>
      </c>
      <c r="D501" s="528">
        <f t="shared" ref="D501:H501" si="256">AVERAGE(D521:D523)</f>
        <v>159.25402731084799</v>
      </c>
      <c r="E501" s="528">
        <f t="shared" si="256"/>
        <v>119.16584533959718</v>
      </c>
      <c r="F501" s="528">
        <f t="shared" si="256"/>
        <v>130.61888368400696</v>
      </c>
      <c r="G501" s="528">
        <f t="shared" si="256"/>
        <v>122.57941864845027</v>
      </c>
      <c r="H501" s="528">
        <f t="shared" si="256"/>
        <v>165.43166751200977</v>
      </c>
      <c r="I501" s="528">
        <f t="shared" ref="I501:J501" si="257">AVERAGE(I521:I523)</f>
        <v>170.32952371861438</v>
      </c>
      <c r="J501" s="528">
        <f t="shared" si="257"/>
        <v>112.32471684792488</v>
      </c>
      <c r="K501" s="528"/>
      <c r="L501" s="405">
        <f t="shared" si="248"/>
        <v>142.29234434867695</v>
      </c>
      <c r="M501" s="515">
        <f t="shared" si="249"/>
        <v>8.1761733347745587</v>
      </c>
      <c r="N501" s="405">
        <f t="shared" si="250"/>
        <v>21.632121319971137</v>
      </c>
      <c r="O501" s="524"/>
      <c r="P501" s="383" t="s">
        <v>51</v>
      </c>
      <c r="Q501" s="526">
        <f t="shared" si="253"/>
        <v>1.3821097923778646E-3</v>
      </c>
    </row>
    <row r="502" spans="2:18" s="175" customFormat="1" x14ac:dyDescent="0.3">
      <c r="B502" s="345" t="s">
        <v>63</v>
      </c>
      <c r="C502" s="524"/>
      <c r="D502" s="524"/>
      <c r="E502" s="524"/>
      <c r="F502" s="524"/>
      <c r="G502" s="524">
        <f t="shared" ref="G502:H502" si="258">AVERAGE(G524:G526)</f>
        <v>321.5976679061846</v>
      </c>
      <c r="H502" s="524">
        <f t="shared" si="258"/>
        <v>199.13767905401878</v>
      </c>
      <c r="I502" s="524">
        <f t="shared" ref="I502:J502" si="259">AVERAGE(I524:I526)</f>
        <v>349.77395010118676</v>
      </c>
      <c r="J502" s="524">
        <f t="shared" si="259"/>
        <v>219.76796730541267</v>
      </c>
      <c r="K502" s="524"/>
      <c r="L502" s="323">
        <f t="shared" si="248"/>
        <v>272.56931609170073</v>
      </c>
      <c r="M502" s="324">
        <f t="shared" si="249"/>
        <v>30.269282678665679</v>
      </c>
      <c r="N502" s="323">
        <f t="shared" si="250"/>
        <v>80.084994332064426</v>
      </c>
      <c r="O502" s="524"/>
      <c r="P502" s="524"/>
      <c r="Q502" s="526">
        <f t="shared" si="253"/>
        <v>1.8782760057072464E-2</v>
      </c>
    </row>
    <row r="503" spans="2:18" s="175" customFormat="1" x14ac:dyDescent="0.3">
      <c r="B503" s="345" t="s">
        <v>64</v>
      </c>
      <c r="C503" s="524">
        <f>AVERAGE(C527:C529)</f>
        <v>311.34726465805971</v>
      </c>
      <c r="D503" s="524">
        <f t="shared" ref="D503:H503" si="260">AVERAGE(D527:D529)</f>
        <v>294.82258412701998</v>
      </c>
      <c r="E503" s="524">
        <f t="shared" si="260"/>
        <v>166.96062897941363</v>
      </c>
      <c r="F503" s="524">
        <f t="shared" si="260"/>
        <v>246.87724776320692</v>
      </c>
      <c r="G503" s="524">
        <f t="shared" si="260"/>
        <v>250.32304402370474</v>
      </c>
      <c r="H503" s="524">
        <f t="shared" si="260"/>
        <v>179.58514292861867</v>
      </c>
      <c r="I503" s="524">
        <f t="shared" ref="I503:J503" si="261">AVERAGE(I527:I529)</f>
        <v>245.48963324602667</v>
      </c>
      <c r="J503" s="524">
        <f t="shared" si="261"/>
        <v>178.83863641186511</v>
      </c>
      <c r="K503" s="524"/>
      <c r="L503" s="323">
        <f t="shared" si="248"/>
        <v>234.2805227672394</v>
      </c>
      <c r="M503" s="324">
        <f t="shared" si="249"/>
        <v>20.254773700049618</v>
      </c>
      <c r="N503" s="323">
        <f t="shared" si="250"/>
        <v>53.589094072222871</v>
      </c>
      <c r="O503" s="524"/>
      <c r="P503" s="524"/>
      <c r="Q503" s="526">
        <f t="shared" si="253"/>
        <v>2.1594227794943373E-4</v>
      </c>
    </row>
    <row r="504" spans="2:18" s="175" customFormat="1" x14ac:dyDescent="0.3">
      <c r="B504" s="345" t="s">
        <v>65</v>
      </c>
      <c r="C504" s="524"/>
      <c r="D504" s="524"/>
      <c r="E504" s="524"/>
      <c r="F504" s="524"/>
      <c r="G504" s="524">
        <f t="shared" ref="G504:H504" si="262">AVERAGE(G530:G532)</f>
        <v>279.21414023243625</v>
      </c>
      <c r="H504" s="524">
        <f t="shared" si="262"/>
        <v>320.93452107426305</v>
      </c>
      <c r="I504" s="524">
        <f t="shared" ref="I504:J504" si="263">AVERAGE(I530:I532)</f>
        <v>299.72419543772577</v>
      </c>
      <c r="J504" s="524">
        <f t="shared" si="263"/>
        <v>157.65652397744</v>
      </c>
      <c r="K504" s="524"/>
      <c r="L504" s="323">
        <f t="shared" si="248"/>
        <v>264.38234518046625</v>
      </c>
      <c r="M504" s="324">
        <f t="shared" si="249"/>
        <v>7.8847810847997097</v>
      </c>
      <c r="N504" s="323">
        <f t="shared" si="250"/>
        <v>20.861169892566117</v>
      </c>
      <c r="O504" s="524"/>
      <c r="P504" s="524"/>
      <c r="Q504" s="526">
        <f t="shared" si="253"/>
        <v>2.0567490271076572E-2</v>
      </c>
    </row>
    <row r="505" spans="2:18" s="175" customFormat="1" x14ac:dyDescent="0.3">
      <c r="B505" s="345" t="s">
        <v>31</v>
      </c>
      <c r="C505" s="524">
        <f>AVERAGE(C533:C535)</f>
        <v>158.04515713441893</v>
      </c>
      <c r="D505" s="524">
        <f t="shared" ref="D505:F505" si="264">AVERAGE(D533:D535)</f>
        <v>108.44877163209736</v>
      </c>
      <c r="E505" s="524">
        <f t="shared" si="264"/>
        <v>113.64934626051354</v>
      </c>
      <c r="F505" s="524">
        <f t="shared" si="264"/>
        <v>135.88161293620087</v>
      </c>
      <c r="G505" s="524"/>
      <c r="H505" s="524"/>
      <c r="I505" s="524"/>
      <c r="J505" s="524"/>
      <c r="K505" s="524"/>
      <c r="L505" s="323">
        <f t="shared" si="248"/>
        <v>129.00622199080769</v>
      </c>
      <c r="M505" s="324">
        <f t="shared" si="249"/>
        <v>8.5884006836834033</v>
      </c>
      <c r="N505" s="323">
        <f t="shared" si="250"/>
        <v>22.72277236880339</v>
      </c>
      <c r="O505" s="524"/>
      <c r="P505" s="524"/>
      <c r="Q505" s="526">
        <f t="shared" si="253"/>
        <v>8.3719567083429328E-2</v>
      </c>
    </row>
    <row r="506" spans="2:18" s="175" customFormat="1" ht="15" thickBot="1" x14ac:dyDescent="0.35">
      <c r="B506" s="353" t="s">
        <v>59</v>
      </c>
      <c r="C506" s="529">
        <f>AVERAGE(C536:C538)</f>
        <v>188.35904842653704</v>
      </c>
      <c r="D506" s="529">
        <f>AVERAGE(D536:D538)</f>
        <v>122.11332599450225</v>
      </c>
      <c r="E506" s="529">
        <f t="shared" ref="E506:F506" si="265">AVERAGE(E536:E538)</f>
        <v>146.27845516680236</v>
      </c>
      <c r="F506" s="529">
        <f t="shared" si="265"/>
        <v>162.06158094963945</v>
      </c>
      <c r="G506" s="529"/>
      <c r="H506" s="529"/>
      <c r="I506" s="529"/>
      <c r="J506" s="529"/>
      <c r="K506" s="529"/>
      <c r="L506" s="531">
        <f t="shared" si="248"/>
        <v>154.70310263437028</v>
      </c>
      <c r="M506" s="532">
        <f t="shared" si="249"/>
        <v>10.510625274025935</v>
      </c>
      <c r="N506" s="531">
        <f t="shared" si="250"/>
        <v>27.808500598862739</v>
      </c>
      <c r="O506" s="529"/>
      <c r="P506" s="529"/>
      <c r="Q506" s="526">
        <f t="shared" si="253"/>
        <v>2.9247125868080981E-2</v>
      </c>
    </row>
    <row r="507" spans="2:18" s="175" customFormat="1" ht="15" thickBot="1" x14ac:dyDescent="0.35"/>
    <row r="508" spans="2:18" ht="15" thickBot="1" x14ac:dyDescent="0.35">
      <c r="B508" s="146" t="s">
        <v>22</v>
      </c>
      <c r="C508" s="175" t="s">
        <v>26</v>
      </c>
      <c r="D508" s="175" t="s">
        <v>27</v>
      </c>
      <c r="E508" s="175" t="s">
        <v>28</v>
      </c>
      <c r="F508" s="175" t="s">
        <v>29</v>
      </c>
      <c r="G508" s="146"/>
      <c r="H508" s="147" t="s">
        <v>1</v>
      </c>
      <c r="I508" s="147" t="s">
        <v>2</v>
      </c>
      <c r="J508" s="45"/>
      <c r="K508" s="45"/>
      <c r="L508" s="45"/>
      <c r="M508" s="45"/>
      <c r="N508" s="45"/>
    </row>
    <row r="509" spans="2:18" ht="15.6" x14ac:dyDescent="0.3">
      <c r="B509" s="148" t="s">
        <v>3</v>
      </c>
      <c r="C509" s="229">
        <v>96.751136646595398</v>
      </c>
      <c r="D509" s="229">
        <v>125.35659921432671</v>
      </c>
      <c r="E509" s="229">
        <v>105.40381663963521</v>
      </c>
      <c r="F509" s="229">
        <v>106.73151247452857</v>
      </c>
      <c r="G509" s="166">
        <v>96.919723672586159</v>
      </c>
      <c r="H509" s="156">
        <v>95.630079073697019</v>
      </c>
      <c r="I509" s="156">
        <v>56.467282862475116</v>
      </c>
      <c r="J509" s="196">
        <v>69.064826607737189</v>
      </c>
      <c r="K509" s="196">
        <f>AVERAGE(C509:I511)</f>
        <v>100.00000000000003</v>
      </c>
      <c r="L509" s="300">
        <f>M509/SQRT((20))</f>
        <v>5.6489302441411455</v>
      </c>
      <c r="M509" s="196">
        <f>STDEV(C509:I511)</f>
        <v>25.26278405210817</v>
      </c>
      <c r="N509" s="196"/>
      <c r="O509" s="146"/>
      <c r="P509" s="47">
        <f>AVERAGE(G509:I511)</f>
        <v>100.00000000000001</v>
      </c>
      <c r="Q509" s="49">
        <f>R509/9</f>
        <v>3.6861420388870219</v>
      </c>
      <c r="R509" s="44">
        <f>STDEV(G508:I510)</f>
        <v>33.175278349983195</v>
      </c>
    </row>
    <row r="510" spans="2:18" ht="15.6" x14ac:dyDescent="0.3">
      <c r="B510" s="149"/>
      <c r="C510" s="229">
        <v>94.215404574997322</v>
      </c>
      <c r="D510" s="229">
        <v>88.318858005013752</v>
      </c>
      <c r="E510" s="229">
        <v>96.281904901067961</v>
      </c>
      <c r="F510" s="229">
        <v>98.09092261925143</v>
      </c>
      <c r="G510" s="167">
        <v>95.086904216883212</v>
      </c>
      <c r="H510" s="157">
        <v>158.61001057815702</v>
      </c>
      <c r="I510" s="157">
        <v>88.467287423030669</v>
      </c>
      <c r="J510" s="196">
        <v>103.06947436433352</v>
      </c>
      <c r="K510" s="196"/>
      <c r="L510" s="300"/>
      <c r="M510" s="196"/>
      <c r="N510" s="196"/>
      <c r="O510" s="146"/>
      <c r="P510" s="146"/>
      <c r="Q510" s="146"/>
      <c r="R510" s="146"/>
    </row>
    <row r="511" spans="2:18" ht="15.6" x14ac:dyDescent="0.3">
      <c r="B511" s="149"/>
      <c r="C511" s="229">
        <v>109.03345877840724</v>
      </c>
      <c r="D511" s="229">
        <v>86.32454278065957</v>
      </c>
      <c r="E511" s="229">
        <v>98.31427845929683</v>
      </c>
      <c r="F511" s="229">
        <v>95.177564906220056</v>
      </c>
      <c r="G511" s="167">
        <v>107.99337211053061</v>
      </c>
      <c r="H511" s="157">
        <v>45.759910348145986</v>
      </c>
      <c r="I511" s="157">
        <v>155.06542971449426</v>
      </c>
      <c r="J511" s="196">
        <v>127.8656990279293</v>
      </c>
      <c r="K511" s="196"/>
      <c r="L511" s="300"/>
      <c r="M511" s="196"/>
      <c r="N511" s="196"/>
      <c r="O511" s="146"/>
      <c r="P511" s="146"/>
      <c r="Q511" s="146"/>
      <c r="R511" s="146"/>
    </row>
    <row r="512" spans="2:18" ht="15.6" x14ac:dyDescent="0.3">
      <c r="B512" s="150" t="s">
        <v>4</v>
      </c>
      <c r="C512" s="230">
        <v>213.20495360713991</v>
      </c>
      <c r="D512" s="230">
        <v>440.25155111040101</v>
      </c>
      <c r="E512" s="230">
        <v>164.58516102832397</v>
      </c>
      <c r="F512" s="230">
        <v>240.90004287485257</v>
      </c>
      <c r="G512" s="168">
        <v>234.73784149759732</v>
      </c>
      <c r="H512" s="158">
        <v>247.13756439912879</v>
      </c>
      <c r="I512" s="158">
        <v>209.17295613058292</v>
      </c>
      <c r="J512" s="197">
        <v>170.79600533656233</v>
      </c>
      <c r="K512" s="196">
        <f>AVERAGE(C512:I514)</f>
        <v>237.75158768384631</v>
      </c>
      <c r="L512" s="300">
        <f>M512/SQRT((20))</f>
        <v>16.211636896883331</v>
      </c>
      <c r="M512" s="196">
        <f>STDEV(C512:I514)</f>
        <v>72.500644255949751</v>
      </c>
      <c r="N512" s="1">
        <f>TTEST($C$509:$I$511,C512:I514,2,2)</f>
        <v>5.0681329533076215E-10</v>
      </c>
      <c r="O512" s="1">
        <f>TTEST($G$509:$I$511,G512:I514,2,2)</f>
        <v>1.8677656743120922E-7</v>
      </c>
      <c r="P512" s="47">
        <f>AVERAGE(G512:I514)</f>
        <v>224.33763981096828</v>
      </c>
      <c r="Q512" s="49">
        <f>R512/9</f>
        <v>7.6131256546945263</v>
      </c>
      <c r="R512" s="44">
        <f>STDEV(G511:I513)</f>
        <v>68.518130892250738</v>
      </c>
    </row>
    <row r="513" spans="2:18" ht="15.6" x14ac:dyDescent="0.3">
      <c r="B513" s="150"/>
      <c r="C513" s="230">
        <v>200.83779022494863</v>
      </c>
      <c r="D513" s="230">
        <v>427.0466808070849</v>
      </c>
      <c r="E513" s="230">
        <v>178.92802385281385</v>
      </c>
      <c r="F513" s="230"/>
      <c r="G513" s="168">
        <v>225.9436750964139</v>
      </c>
      <c r="H513" s="158">
        <v>232.17253926354581</v>
      </c>
      <c r="I513" s="158">
        <v>207.87267160993127</v>
      </c>
      <c r="J513" s="197">
        <v>137.67456501154538</v>
      </c>
      <c r="K513" s="197"/>
      <c r="L513" s="301"/>
      <c r="M513" s="197"/>
      <c r="N513" s="197"/>
    </row>
    <row r="514" spans="2:18" ht="15.6" x14ac:dyDescent="0.3">
      <c r="B514" s="150"/>
      <c r="C514" s="230">
        <v>270.77260132178947</v>
      </c>
      <c r="D514" s="230">
        <v>163.63293204975497</v>
      </c>
      <c r="E514" s="230">
        <v>223.58647827072824</v>
      </c>
      <c r="F514" s="230">
        <v>212.24678023037438</v>
      </c>
      <c r="G514" s="168">
        <v>240.78996610894282</v>
      </c>
      <c r="H514" s="158">
        <v>236.56431027711756</v>
      </c>
      <c r="I514" s="158">
        <v>184.64723391545436</v>
      </c>
      <c r="J514" s="197">
        <v>138.52516760574625</v>
      </c>
      <c r="K514" s="197"/>
      <c r="L514" s="301"/>
      <c r="M514" s="197"/>
      <c r="N514" s="197"/>
    </row>
    <row r="515" spans="2:18" ht="15.6" x14ac:dyDescent="0.3">
      <c r="B515" s="151" t="s">
        <v>5</v>
      </c>
      <c r="C515" s="229">
        <v>168.99482436339468</v>
      </c>
      <c r="D515" s="229">
        <v>254.47264354532501</v>
      </c>
      <c r="E515" s="229">
        <v>114.58928921683687</v>
      </c>
      <c r="F515" s="229">
        <v>127.89631882032413</v>
      </c>
      <c r="G515" s="169">
        <v>134.08091727596675</v>
      </c>
      <c r="H515" s="159">
        <v>239.53821380722087</v>
      </c>
      <c r="I515" s="159">
        <v>154.10149450185614</v>
      </c>
      <c r="J515" s="198">
        <v>62.198858367947231</v>
      </c>
      <c r="K515" s="196">
        <f>AVERAGE(C515:I517)</f>
        <v>166.92949339330579</v>
      </c>
      <c r="L515" s="300">
        <f>M515/SQRT((20))</f>
        <v>16.313419438494034</v>
      </c>
      <c r="M515" s="196">
        <f>STDEV(C515:I517)</f>
        <v>72.955829619878216</v>
      </c>
      <c r="N515" s="1">
        <f>TTEST($C$509:$I$511,C515:I517,2,2)</f>
        <v>2.8875007753716245E-4</v>
      </c>
      <c r="O515" s="1">
        <f>TTEST($G$509:$I$511,G515:I517,2,2)</f>
        <v>3.3826201139756404E-3</v>
      </c>
      <c r="P515" s="47">
        <f>AVERAGE(G515:I517)</f>
        <v>164.80464230540045</v>
      </c>
      <c r="Q515" s="49">
        <f>R515/9</f>
        <v>4.7504644849350548</v>
      </c>
      <c r="R515" s="44">
        <f>STDEV(G514:I516)</f>
        <v>42.75418036441549</v>
      </c>
    </row>
    <row r="516" spans="2:18" ht="15.6" x14ac:dyDescent="0.3">
      <c r="B516" s="151"/>
      <c r="C516" s="229">
        <v>168.99482436339468</v>
      </c>
      <c r="D516" s="229">
        <v>423.8078187558645</v>
      </c>
      <c r="E516" s="229">
        <v>95.613826679526923</v>
      </c>
      <c r="F516" s="229">
        <v>101.09345736861953</v>
      </c>
      <c r="G516" s="169">
        <v>179.68121639931101</v>
      </c>
      <c r="H516" s="159">
        <v>139.11116285040728</v>
      </c>
      <c r="I516" s="159">
        <v>170.2695675327025</v>
      </c>
      <c r="J516" s="198">
        <v>99.943649672374789</v>
      </c>
      <c r="K516" s="198"/>
      <c r="L516" s="302"/>
      <c r="M516" s="198"/>
      <c r="N516" s="198"/>
    </row>
    <row r="517" spans="2:18" ht="15.6" x14ac:dyDescent="0.3">
      <c r="B517" s="151"/>
      <c r="C517" s="229">
        <v>127.86884430755661</v>
      </c>
      <c r="D517" s="229">
        <v>184.83018092922239</v>
      </c>
      <c r="E517" s="229">
        <v>125.44567374199956</v>
      </c>
      <c r="F517" s="229">
        <v>128.66987841875263</v>
      </c>
      <c r="G517" s="169">
        <v>180.82834133367726</v>
      </c>
      <c r="H517" s="159">
        <v>91.538749897525065</v>
      </c>
      <c r="I517" s="159">
        <v>194.09211714993705</v>
      </c>
      <c r="J517" s="198">
        <v>95.726108790912463</v>
      </c>
      <c r="K517" s="198"/>
      <c r="L517" s="302"/>
      <c r="M517" s="198"/>
      <c r="N517" s="198"/>
    </row>
    <row r="518" spans="2:18" ht="15.6" x14ac:dyDescent="0.3">
      <c r="B518" s="152" t="s">
        <v>6</v>
      </c>
      <c r="C518" s="230">
        <v>209.00018571059621</v>
      </c>
      <c r="D518" s="230">
        <v>272.52012256587039</v>
      </c>
      <c r="E518" s="230">
        <v>152.44983619254512</v>
      </c>
      <c r="F518" s="230">
        <v>146.92358039348855</v>
      </c>
      <c r="G518" s="170">
        <v>233.2487296192532</v>
      </c>
      <c r="H518" s="160">
        <v>198.60540966138714</v>
      </c>
      <c r="I518" s="160">
        <v>219.87235359553284</v>
      </c>
      <c r="J518" s="199">
        <v>140.24217124256742</v>
      </c>
      <c r="K518" s="196">
        <f>AVERAGE(C518:I520)</f>
        <v>197.07051205440513</v>
      </c>
      <c r="L518" s="300">
        <f>M518/SQRT((20))</f>
        <v>9.6496242040904132</v>
      </c>
      <c r="M518" s="196">
        <f>STDEV(C518:I520)</f>
        <v>43.154431355346937</v>
      </c>
      <c r="N518" s="1">
        <f>TTEST($C$509:$I$511,C518:I520,2,2)</f>
        <v>5.039759089911335E-11</v>
      </c>
      <c r="O518" s="1">
        <f>TTEST($G$509:$I$511,G518:I520,2,2)</f>
        <v>4.6967388724205525E-6</v>
      </c>
      <c r="P518" s="47">
        <f>AVERAGE(G518:I520)</f>
        <v>216.75309548290602</v>
      </c>
      <c r="Q518" s="49">
        <f>R518/9</f>
        <v>5.8845025314247481</v>
      </c>
      <c r="R518" s="44">
        <f>STDEV(G517:I519)</f>
        <v>52.960522782822736</v>
      </c>
    </row>
    <row r="519" spans="2:18" ht="15.6" x14ac:dyDescent="0.3">
      <c r="B519" s="152"/>
      <c r="C519" s="230">
        <v>192.99417292525206</v>
      </c>
      <c r="D519" s="230">
        <v>243.10997872100529</v>
      </c>
      <c r="E519" s="230">
        <v>170.41607050738673</v>
      </c>
      <c r="F519" s="230">
        <v>146.92358039348855</v>
      </c>
      <c r="G519" s="170">
        <v>174.05382848311672</v>
      </c>
      <c r="H519" s="160">
        <v>211.40681570653385</v>
      </c>
      <c r="I519" s="160">
        <v>289.28680621042423</v>
      </c>
      <c r="J519" s="199">
        <v>115.86560033694109</v>
      </c>
      <c r="K519" s="199"/>
      <c r="L519" s="303"/>
      <c r="M519" s="199"/>
      <c r="N519" s="199"/>
    </row>
    <row r="520" spans="2:18" ht="15.6" x14ac:dyDescent="0.3">
      <c r="B520" s="152"/>
      <c r="C520" s="230">
        <v>206.24317831577724</v>
      </c>
      <c r="D520" s="230">
        <v>175.23795908564631</v>
      </c>
      <c r="E520" s="230">
        <v>133.55847603210682</v>
      </c>
      <c r="F520" s="230">
        <v>138.32575295318986</v>
      </c>
      <c r="G520" s="170">
        <v>202.77539378527896</v>
      </c>
      <c r="H520" s="160">
        <v>242.5495029522377</v>
      </c>
      <c r="I520" s="160">
        <v>178.97901933238975</v>
      </c>
      <c r="J520" s="199">
        <v>144.62836729565279</v>
      </c>
      <c r="K520" s="199"/>
      <c r="L520" s="303"/>
      <c r="M520" s="199"/>
      <c r="N520" s="199"/>
    </row>
    <row r="521" spans="2:18" ht="15.6" x14ac:dyDescent="0.3">
      <c r="B521" s="153" t="s">
        <v>7</v>
      </c>
      <c r="C521" s="229">
        <v>216.05502427860196</v>
      </c>
      <c r="D521" s="229">
        <v>150.48751340212928</v>
      </c>
      <c r="E521" s="229">
        <v>94.950384100691295</v>
      </c>
      <c r="F521" s="229">
        <v>135.02918886079163</v>
      </c>
      <c r="G521" s="171">
        <v>129.88167292092987</v>
      </c>
      <c r="H521" s="161">
        <v>215.40578271717348</v>
      </c>
      <c r="I521" s="161">
        <v>154.10149450185614</v>
      </c>
      <c r="J521" s="200">
        <v>95.726108790912463</v>
      </c>
      <c r="K521" s="196">
        <f>AVERAGE(C521:I523)</f>
        <v>146.57343399164151</v>
      </c>
      <c r="L521" s="300">
        <f>M521/SQRT((20))</f>
        <v>7.2514240218669013</v>
      </c>
      <c r="M521" s="196">
        <f>STDEV(C521:I523)</f>
        <v>32.429354093138627</v>
      </c>
      <c r="N521" s="1">
        <f>TTEST($C$509:$I$511,C521:I523,2,2)</f>
        <v>6.4128872791333426E-6</v>
      </c>
      <c r="O521" s="1">
        <f>TTEST($G$509:$I$511,G521:I523,2,2)</f>
        <v>6.2276697432647899E-3</v>
      </c>
      <c r="P521" s="47">
        <f>AVERAGE(G521:I523)</f>
        <v>152.78020329302481</v>
      </c>
      <c r="Q521" s="49">
        <f>R521/9</f>
        <v>4.6627845733547471</v>
      </c>
      <c r="R521" s="44">
        <f>STDEV(G520:I522)</f>
        <v>41.965061160192725</v>
      </c>
    </row>
    <row r="522" spans="2:18" ht="15.6" x14ac:dyDescent="0.3">
      <c r="B522" s="153"/>
      <c r="C522" s="229">
        <v>115.74750695294482</v>
      </c>
      <c r="D522" s="229">
        <v>135.27298138418894</v>
      </c>
      <c r="E522" s="229">
        <v>133.55847603210682</v>
      </c>
      <c r="F522" s="229">
        <v>134.21739727137722</v>
      </c>
      <c r="G522" s="171">
        <v>124.22274903213284</v>
      </c>
      <c r="H522" s="161">
        <v>129.06500059627501</v>
      </c>
      <c r="I522" s="161">
        <v>175.66195625703958</v>
      </c>
      <c r="J522" s="200">
        <v>95.726108790912463</v>
      </c>
      <c r="K522" s="200"/>
      <c r="L522" s="304"/>
      <c r="M522" s="196"/>
      <c r="N522" s="200"/>
    </row>
    <row r="523" spans="2:18" ht="15.6" x14ac:dyDescent="0.3">
      <c r="B523" s="153"/>
      <c r="C523" s="229">
        <v>144.10148395234538</v>
      </c>
      <c r="D523" s="229">
        <v>192.0015871462258</v>
      </c>
      <c r="E523" s="229">
        <v>128.98867588599342</v>
      </c>
      <c r="F523" s="229">
        <v>122.61006491985202</v>
      </c>
      <c r="G523" s="171">
        <v>113.6338339922881</v>
      </c>
      <c r="H523" s="161">
        <v>151.82421922258084</v>
      </c>
      <c r="I523" s="161">
        <v>181.22512039694743</v>
      </c>
      <c r="J523" s="200">
        <v>145.52193296194972</v>
      </c>
      <c r="K523" s="200"/>
      <c r="L523" s="304"/>
      <c r="M523" s="196"/>
      <c r="N523" s="200"/>
    </row>
    <row r="524" spans="2:18" x14ac:dyDescent="0.3">
      <c r="B524" s="154" t="s">
        <v>8</v>
      </c>
      <c r="G524" s="172">
        <v>268.3016358809565</v>
      </c>
      <c r="H524" s="162">
        <v>232.17253926354581</v>
      </c>
      <c r="I524" s="162">
        <v>375.89829471849589</v>
      </c>
      <c r="J524" s="201">
        <v>272.7567636994753</v>
      </c>
      <c r="K524" s="196">
        <f>AVERAGE(C524:I526)</f>
        <v>282.71924263537295</v>
      </c>
      <c r="L524" s="300">
        <f>M524/SQRT((8))</f>
        <v>29.479928064762998</v>
      </c>
      <c r="M524" s="196">
        <f>STDEV(C524:I526)</f>
        <v>83.381828173942125</v>
      </c>
      <c r="N524" s="1">
        <f>TTEST($C$509:$I$511,C524:I526,2,2)</f>
        <v>7.8730355658954529E-10</v>
      </c>
      <c r="O524" s="1">
        <f>TTEST($G$509:$I$511,G524:I526,2,2)</f>
        <v>2.7382558486541603E-5</v>
      </c>
      <c r="P524" s="47">
        <f>AVERAGE(G524:I526)</f>
        <v>282.71924263537295</v>
      </c>
      <c r="Q524" s="49">
        <f>R524/9</f>
        <v>9.3380731496121925</v>
      </c>
      <c r="R524" s="44">
        <f>STDEV(G523:I525)</f>
        <v>84.042658346509739</v>
      </c>
    </row>
    <row r="525" spans="2:18" x14ac:dyDescent="0.3">
      <c r="B525" s="154"/>
      <c r="G525" s="172">
        <v>293.30319683847569</v>
      </c>
      <c r="H525" s="162">
        <v>203.63022359782627</v>
      </c>
      <c r="I525" s="165"/>
      <c r="J525" s="218">
        <v>162.58405028076118</v>
      </c>
      <c r="K525" s="218"/>
      <c r="L525" s="305"/>
      <c r="M525" s="197"/>
      <c r="N525" s="218"/>
    </row>
    <row r="526" spans="2:18" x14ac:dyDescent="0.3">
      <c r="B526" s="154"/>
      <c r="G526" s="172">
        <v>403.18817099912172</v>
      </c>
      <c r="H526" s="162">
        <v>161.61027430068424</v>
      </c>
      <c r="I526" s="162">
        <v>323.64960548387768</v>
      </c>
      <c r="J526" s="201">
        <v>223.96308793600153</v>
      </c>
      <c r="K526" s="201"/>
      <c r="L526" s="306"/>
      <c r="M526" s="197"/>
      <c r="N526" s="201"/>
    </row>
    <row r="527" spans="2:18" ht="15.6" x14ac:dyDescent="0.3">
      <c r="B527" s="155" t="s">
        <v>9</v>
      </c>
      <c r="C527" s="230">
        <v>285.54399688614029</v>
      </c>
      <c r="D527" s="230">
        <v>324.67246179713288</v>
      </c>
      <c r="E527" s="230">
        <v>161.18282176903421</v>
      </c>
      <c r="F527" s="230">
        <v>189.27054656265338</v>
      </c>
      <c r="G527" s="173">
        <v>293.30319683847569</v>
      </c>
      <c r="H527" s="163">
        <v>128.26131749050018</v>
      </c>
      <c r="I527" s="163">
        <v>268.4299620734547</v>
      </c>
      <c r="J527" s="202">
        <v>176.13779916257334</v>
      </c>
      <c r="K527" s="196">
        <f>AVERAGE(C527:I529)</f>
        <v>242.20079224657863</v>
      </c>
      <c r="L527" s="300">
        <f>M527/SQRT((20))</f>
        <v>16.389456824817621</v>
      </c>
      <c r="M527" s="196">
        <f>STDEV(C527:I529)</f>
        <v>73.295879149180124</v>
      </c>
      <c r="N527" s="1">
        <f>TTEST($C$509:$I$511,C527:I529,2,2)</f>
        <v>2.249552674277061E-10</v>
      </c>
      <c r="O527" s="1">
        <f>TTEST($G$509:$I$511,G527:I529,2,2)</f>
        <v>1.8967401475497652E-5</v>
      </c>
      <c r="P527" s="47">
        <f>AVERAGE(G527:I529)</f>
        <v>225.13260673278336</v>
      </c>
      <c r="Q527" s="49">
        <f>R527/9</f>
        <v>9.2656922121143168</v>
      </c>
      <c r="R527" s="44">
        <f>STDEV(G526:I528)</f>
        <v>83.391229909028851</v>
      </c>
    </row>
    <row r="528" spans="2:18" ht="15.6" x14ac:dyDescent="0.3">
      <c r="B528" s="155"/>
      <c r="C528" s="230">
        <v>187.93602548760862</v>
      </c>
      <c r="D528" s="230">
        <v>283.09389623964046</v>
      </c>
      <c r="E528" s="230">
        <v>166.89319345408177</v>
      </c>
      <c r="F528" s="230">
        <v>257.42112477353828</v>
      </c>
      <c r="G528" s="173">
        <v>210.66780570719797</v>
      </c>
      <c r="H528" s="163">
        <v>239.53821380722087</v>
      </c>
      <c r="I528" s="163">
        <v>234.01946883231264</v>
      </c>
      <c r="J528" s="202">
        <v>163.5885525643377</v>
      </c>
      <c r="K528" s="202"/>
      <c r="L528" s="307"/>
      <c r="M528" s="196"/>
      <c r="N528" s="202"/>
    </row>
    <row r="529" spans="2:20" ht="15.6" x14ac:dyDescent="0.3">
      <c r="B529" s="155"/>
      <c r="C529" s="230">
        <v>460.56177160043023</v>
      </c>
      <c r="D529" s="230">
        <v>276.7013943442866</v>
      </c>
      <c r="E529" s="230">
        <v>172.80587171512494</v>
      </c>
      <c r="F529" s="230">
        <v>293.94007195342914</v>
      </c>
      <c r="G529" s="173">
        <v>246.99812952544056</v>
      </c>
      <c r="H529" s="163">
        <v>170.95589748813495</v>
      </c>
      <c r="I529" s="163">
        <v>234.01946883231264</v>
      </c>
      <c r="J529" s="202">
        <v>196.78955750868434</v>
      </c>
      <c r="K529" s="202"/>
      <c r="L529" s="307"/>
      <c r="M529" s="196"/>
      <c r="N529" s="202"/>
    </row>
    <row r="530" spans="2:20" x14ac:dyDescent="0.3">
      <c r="B530" s="590" t="s">
        <v>10</v>
      </c>
      <c r="C530" s="240"/>
      <c r="D530" s="240"/>
      <c r="E530" s="240"/>
      <c r="F530" s="240"/>
      <c r="G530" s="174">
        <v>300.86528177905251</v>
      </c>
      <c r="H530" s="164">
        <v>268.04335586313141</v>
      </c>
      <c r="I530" s="164">
        <v>296.59318816350839</v>
      </c>
      <c r="J530" s="203">
        <v>176.13779916257334</v>
      </c>
      <c r="K530" s="196">
        <f>AVERAGE(C530:I532)</f>
        <v>299.95761891480839</v>
      </c>
      <c r="L530" s="300">
        <f>M530/SQRT(9)</f>
        <v>10.330523822500997</v>
      </c>
      <c r="M530" s="196">
        <f>STDEV(C530:I532)</f>
        <v>30.99157146750299</v>
      </c>
      <c r="N530" s="1">
        <f>TTEST($C$509:$I$511,C530:I532,2,2)</f>
        <v>2.8040472171097021E-17</v>
      </c>
      <c r="O530" s="1">
        <f>TTEST($G$509:$I$511,G530:I532,2,2)</f>
        <v>1.5567536839805328E-9</v>
      </c>
      <c r="P530" s="47">
        <f>AVERAGE(G530:I532)</f>
        <v>299.95761891480839</v>
      </c>
      <c r="Q530" s="49">
        <f>R530/9</f>
        <v>5.5688321878689031</v>
      </c>
      <c r="R530" s="44">
        <f>STDEV(G529:I531)</f>
        <v>50.119489690820124</v>
      </c>
    </row>
    <row r="531" spans="2:20" x14ac:dyDescent="0.3">
      <c r="B531" s="590"/>
      <c r="C531" s="240"/>
      <c r="D531" s="240"/>
      <c r="E531" s="240"/>
      <c r="F531" s="240"/>
      <c r="G531" s="174">
        <v>275.21911847950122</v>
      </c>
      <c r="H531" s="164">
        <v>344.12536944775889</v>
      </c>
      <c r="I531" s="164">
        <v>305.98620998616059</v>
      </c>
      <c r="J531" s="203">
        <v>155.72313534538861</v>
      </c>
      <c r="K531" s="203"/>
      <c r="L531" s="308"/>
      <c r="M531" s="197"/>
      <c r="N531" s="203"/>
    </row>
    <row r="532" spans="2:20" ht="15" thickBot="1" x14ac:dyDescent="0.35">
      <c r="B532" s="240"/>
      <c r="C532" s="240"/>
      <c r="D532" s="240"/>
      <c r="E532" s="240"/>
      <c r="F532" s="240"/>
      <c r="G532" s="174">
        <v>261.55802043875502</v>
      </c>
      <c r="H532" s="164">
        <v>350.63483791189884</v>
      </c>
      <c r="I532" s="164">
        <v>296.59318816350839</v>
      </c>
      <c r="J532" s="203">
        <v>141.10863742435811</v>
      </c>
      <c r="K532" s="203"/>
      <c r="L532" s="308"/>
      <c r="M532" s="197"/>
      <c r="N532" s="203"/>
    </row>
    <row r="533" spans="2:20" s="175" customFormat="1" ht="15.6" x14ac:dyDescent="0.3">
      <c r="B533" s="245" t="s">
        <v>31</v>
      </c>
      <c r="C533" s="244">
        <v>168.99482436339468</v>
      </c>
      <c r="D533" s="244">
        <v>91.745627400529216</v>
      </c>
      <c r="E533" s="244">
        <v>110.66853355861649</v>
      </c>
      <c r="F533" s="244">
        <v>148.70624084834986</v>
      </c>
      <c r="G533" s="287"/>
      <c r="H533" s="248"/>
      <c r="I533" s="248"/>
      <c r="J533" s="248"/>
      <c r="K533" s="249">
        <f>AVERAGE(C533:I535)</f>
        <v>129.00622199080769</v>
      </c>
      <c r="L533" s="300">
        <f>M533/SQRT((12))</f>
        <v>7.2923474813470959</v>
      </c>
      <c r="M533" s="249">
        <f>STDEV(C533:I535)</f>
        <v>25.261432688280209</v>
      </c>
      <c r="N533" s="1">
        <f>TTEST($C$509:$F$511,C533:F535,2,2)</f>
        <v>1.3326056477942568E-3</v>
      </c>
      <c r="O533" s="214"/>
    </row>
    <row r="534" spans="2:20" s="175" customFormat="1" ht="15.6" x14ac:dyDescent="0.3">
      <c r="B534" s="276"/>
      <c r="C534" s="251">
        <v>130.44137222031708</v>
      </c>
      <c r="D534" s="251">
        <v>110.1383686184587</v>
      </c>
      <c r="E534" s="251">
        <v>129.88995270104709</v>
      </c>
      <c r="F534" s="251">
        <v>127.12740983989296</v>
      </c>
      <c r="G534" s="238"/>
      <c r="H534" s="239"/>
      <c r="I534" s="239"/>
      <c r="J534" s="239"/>
      <c r="K534" s="202"/>
      <c r="L534" s="307"/>
      <c r="M534" s="198"/>
      <c r="N534" s="261"/>
      <c r="O534" s="214"/>
    </row>
    <row r="535" spans="2:20" s="175" customFormat="1" ht="15.6" x14ac:dyDescent="0.3">
      <c r="B535" s="276"/>
      <c r="C535" s="251">
        <v>174.69927481954505</v>
      </c>
      <c r="D535" s="251">
        <v>123.46231887730416</v>
      </c>
      <c r="E535" s="251">
        <v>100.38955252187705</v>
      </c>
      <c r="F535" s="251">
        <v>131.81118812035982</v>
      </c>
      <c r="G535" s="238"/>
      <c r="H535" s="239"/>
      <c r="I535" s="239"/>
      <c r="J535" s="239"/>
      <c r="K535" s="202"/>
      <c r="L535" s="307"/>
      <c r="M535" s="198"/>
      <c r="N535" s="261"/>
      <c r="O535" s="214"/>
    </row>
    <row r="536" spans="2:20" s="175" customFormat="1" ht="15.6" x14ac:dyDescent="0.3">
      <c r="B536" s="277" t="s">
        <v>32</v>
      </c>
      <c r="C536" s="253">
        <v>177.03461117578331</v>
      </c>
      <c r="D536" s="253">
        <v>131.21561424893221</v>
      </c>
      <c r="E536" s="253">
        <v>111.44180286126876</v>
      </c>
      <c r="F536" s="253">
        <v>154.18505192404572</v>
      </c>
      <c r="G536" s="238"/>
      <c r="H536" s="239"/>
      <c r="I536" s="239"/>
      <c r="J536" s="239"/>
      <c r="K536" s="196">
        <f>AVERAGE(C536:I538)</f>
        <v>154.70310263437025</v>
      </c>
      <c r="L536" s="300">
        <f>M536/SQRT((12))</f>
        <v>9.1610912817808359</v>
      </c>
      <c r="M536" s="196">
        <f>STDEV(C536:I538)</f>
        <v>31.734951105641397</v>
      </c>
      <c r="N536" s="1">
        <f>TTEST($C$509:$I$511,C536:I538,2,2)</f>
        <v>5.8953487002097332E-6</v>
      </c>
      <c r="O536" s="214"/>
    </row>
    <row r="537" spans="2:20" s="175" customFormat="1" ht="15.6" x14ac:dyDescent="0.3">
      <c r="B537" s="277"/>
      <c r="C537" s="253">
        <v>181.79935578805052</v>
      </c>
      <c r="D537" s="253">
        <v>142.67758968737559</v>
      </c>
      <c r="E537" s="253">
        <v>154.58769092401334</v>
      </c>
      <c r="F537" s="253">
        <v>156.9996952648751</v>
      </c>
      <c r="G537" s="238"/>
      <c r="H537" s="239"/>
      <c r="I537" s="239"/>
      <c r="J537" s="239"/>
      <c r="K537" s="203"/>
      <c r="L537" s="308"/>
      <c r="M537" s="199"/>
      <c r="N537" s="263"/>
      <c r="O537" s="214"/>
    </row>
    <row r="538" spans="2:20" s="175" customFormat="1" ht="16.2" thickBot="1" x14ac:dyDescent="0.35">
      <c r="B538" s="285"/>
      <c r="C538" s="256">
        <v>206.24317831577724</v>
      </c>
      <c r="D538" s="256">
        <v>92.446774047198929</v>
      </c>
      <c r="E538" s="256">
        <v>172.80587171512494</v>
      </c>
      <c r="F538" s="256">
        <v>174.99999565999752</v>
      </c>
      <c r="G538" s="288"/>
      <c r="H538" s="257"/>
      <c r="I538" s="257"/>
      <c r="J538" s="257"/>
      <c r="K538" s="258"/>
      <c r="L538" s="308"/>
      <c r="M538" s="259"/>
      <c r="N538" s="265"/>
      <c r="O538" s="214"/>
    </row>
    <row r="539" spans="2:20" ht="15" thickBot="1" x14ac:dyDescent="0.35">
      <c r="B539" s="214"/>
      <c r="C539" s="214"/>
      <c r="D539" s="214"/>
      <c r="E539" s="214"/>
      <c r="F539" s="214"/>
      <c r="G539" s="214"/>
      <c r="H539" s="214"/>
      <c r="I539" s="214"/>
      <c r="J539" s="214"/>
      <c r="K539" s="214"/>
      <c r="L539" s="214"/>
      <c r="M539" s="214"/>
      <c r="N539" s="214"/>
    </row>
    <row r="540" spans="2:20" s="175" customFormat="1" ht="15" thickBot="1" x14ac:dyDescent="0.35">
      <c r="B540" s="520" t="s">
        <v>69</v>
      </c>
      <c r="C540" s="505" t="s">
        <v>39</v>
      </c>
      <c r="D540" s="506" t="s">
        <v>40</v>
      </c>
      <c r="E540" s="506" t="s">
        <v>41</v>
      </c>
      <c r="F540" s="592" t="s">
        <v>42</v>
      </c>
      <c r="G540" s="506" t="s">
        <v>45</v>
      </c>
      <c r="H540" s="506" t="s">
        <v>46</v>
      </c>
      <c r="I540" s="506" t="s">
        <v>47</v>
      </c>
      <c r="J540" s="506" t="s">
        <v>48</v>
      </c>
      <c r="K540" s="506"/>
      <c r="L540" s="507" t="s">
        <v>13</v>
      </c>
      <c r="M540" s="508" t="s">
        <v>15</v>
      </c>
      <c r="N540" s="507" t="s">
        <v>14</v>
      </c>
      <c r="O540" s="509" t="s">
        <v>16</v>
      </c>
      <c r="P540" s="521" t="s">
        <v>66</v>
      </c>
      <c r="Q540" s="522" t="s">
        <v>67</v>
      </c>
    </row>
    <row r="541" spans="2:20" s="175" customFormat="1" x14ac:dyDescent="0.3">
      <c r="B541" s="475" t="s">
        <v>3</v>
      </c>
      <c r="C541" s="523">
        <f>AVERAGE(C553:C555)</f>
        <v>100</v>
      </c>
      <c r="D541" s="523">
        <f t="shared" ref="D541:H541" si="266">AVERAGE(D553:D555)</f>
        <v>100</v>
      </c>
      <c r="E541" s="523">
        <f t="shared" si="266"/>
        <v>100</v>
      </c>
      <c r="F541" s="593">
        <f t="shared" ref="F541" si="267">AVERAGE(F553:F555)</f>
        <v>100</v>
      </c>
      <c r="G541" s="523">
        <f t="shared" si="266"/>
        <v>100</v>
      </c>
      <c r="H541" s="523">
        <f t="shared" si="266"/>
        <v>100</v>
      </c>
      <c r="I541" s="523">
        <f t="shared" ref="I541:J541" si="268">AVERAGE(I553:I555)</f>
        <v>99.999999999999986</v>
      </c>
      <c r="J541" s="523">
        <f t="shared" si="268"/>
        <v>100</v>
      </c>
      <c r="K541" s="523"/>
      <c r="L541" s="323">
        <f>AVERAGE(C541:K541)</f>
        <v>100</v>
      </c>
      <c r="M541" s="324">
        <f>N541/SQRT((7))</f>
        <v>2.1927824883802588E-15</v>
      </c>
      <c r="N541" s="323">
        <f>STDEV(C541:I541)</f>
        <v>5.801557143511545E-15</v>
      </c>
      <c r="O541" s="512" t="s">
        <v>25</v>
      </c>
      <c r="P541" s="524"/>
      <c r="Q541" s="525"/>
      <c r="T541" s="585">
        <v>100</v>
      </c>
    </row>
    <row r="542" spans="2:20" s="175" customFormat="1" x14ac:dyDescent="0.3">
      <c r="B542" s="345" t="s">
        <v>59</v>
      </c>
      <c r="C542" s="524">
        <f>AVERAGE(C556:C558)</f>
        <v>132.43456293419169</v>
      </c>
      <c r="D542" s="524">
        <f t="shared" ref="D542:H542" si="269">AVERAGE(D556:D558)</f>
        <v>145.06938781824778</v>
      </c>
      <c r="E542" s="524">
        <f t="shared" si="269"/>
        <v>132.32495737395271</v>
      </c>
      <c r="F542" s="594">
        <f t="shared" ref="F542" si="270">AVERAGE(F556:F558)</f>
        <v>111.75457404296856</v>
      </c>
      <c r="G542" s="524">
        <f t="shared" si="269"/>
        <v>116.34452914234346</v>
      </c>
      <c r="H542" s="524">
        <f t="shared" si="269"/>
        <v>171.47769868865532</v>
      </c>
      <c r="I542" s="524">
        <f t="shared" ref="I542:J542" si="271">AVERAGE(I556:I558)</f>
        <v>182.88047003208666</v>
      </c>
      <c r="J542" s="524">
        <f t="shared" si="271"/>
        <v>225.88984415289929</v>
      </c>
      <c r="K542" s="524"/>
      <c r="L542" s="323">
        <f t="shared" ref="L542:L550" si="272">AVERAGE(C542:K542)</f>
        <v>152.27200302316817</v>
      </c>
      <c r="M542" s="324">
        <f t="shared" ref="M542:M550" si="273">N542/SQRT((7))</f>
        <v>10.126864445557667</v>
      </c>
      <c r="N542" s="323">
        <f t="shared" ref="N542:N550" si="274">STDEV(C542:I542)</f>
        <v>26.793164883807584</v>
      </c>
      <c r="O542" s="524"/>
      <c r="P542" s="524"/>
      <c r="Q542" s="584">
        <f>TTEST($C$408:$K$408,C542:K542,2,1)</f>
        <v>6.5659823099506621E-3</v>
      </c>
      <c r="T542" s="586">
        <v>84.109273180323882</v>
      </c>
    </row>
    <row r="543" spans="2:20" s="175" customFormat="1" x14ac:dyDescent="0.3">
      <c r="B543" s="345" t="s">
        <v>60</v>
      </c>
      <c r="C543" s="524">
        <f>AVERAGE(C559:C561)</f>
        <v>87.079120138502162</v>
      </c>
      <c r="D543" s="524">
        <f t="shared" ref="D543:H543" si="275">AVERAGE(D559:D561)</f>
        <v>151.20239967183844</v>
      </c>
      <c r="E543" s="524">
        <f t="shared" si="275"/>
        <v>98.914858452558974</v>
      </c>
      <c r="F543" s="594">
        <f t="shared" ref="F543" si="276">AVERAGE(F559:F561)</f>
        <v>96.059364389518393</v>
      </c>
      <c r="G543" s="524">
        <f t="shared" si="275"/>
        <v>111.87331424178772</v>
      </c>
      <c r="H543" s="524">
        <f t="shared" si="275"/>
        <v>136.68767325151396</v>
      </c>
      <c r="I543" s="524">
        <f t="shared" ref="I543:J543" si="277">AVERAGE(I559:I561)</f>
        <v>194.81129192271752</v>
      </c>
      <c r="J543" s="524">
        <f t="shared" si="277"/>
        <v>89.510687244220108</v>
      </c>
      <c r="K543" s="524"/>
      <c r="L543" s="323">
        <f t="shared" si="272"/>
        <v>120.76733866408215</v>
      </c>
      <c r="M543" s="324">
        <f t="shared" si="273"/>
        <v>14.495240027841293</v>
      </c>
      <c r="N543" s="323">
        <f t="shared" si="274"/>
        <v>38.350800307857035</v>
      </c>
      <c r="O543" s="524"/>
      <c r="P543" s="383">
        <f>TTEST($C$457:$K$457,C543:K543,2,1)</f>
        <v>0.8408155226972317</v>
      </c>
      <c r="Q543" s="582">
        <f t="shared" ref="Q543:Q550" si="278">TTEST($C$408:$K$408,C543:K543,2,1)</f>
        <v>0.16303591424248959</v>
      </c>
      <c r="T543" s="586">
        <v>96.059364389518393</v>
      </c>
    </row>
    <row r="544" spans="2:20" s="175" customFormat="1" x14ac:dyDescent="0.3">
      <c r="B544" s="345" t="s">
        <v>61</v>
      </c>
      <c r="C544" s="524">
        <f>AVERAGE(C562:C564)</f>
        <v>97.43965378425969</v>
      </c>
      <c r="D544" s="524">
        <f t="shared" ref="D544:H544" si="279">AVERAGE(D562:D564)</f>
        <v>156.98022851549425</v>
      </c>
      <c r="E544" s="524">
        <f t="shared" si="279"/>
        <v>122.06595088537942</v>
      </c>
      <c r="F544" s="594">
        <f t="shared" ref="F544" si="280">AVERAGE(F562:F564)</f>
        <v>98.406807414361936</v>
      </c>
      <c r="G544" s="524">
        <f t="shared" si="279"/>
        <v>117.86145676552502</v>
      </c>
      <c r="H544" s="524">
        <f t="shared" si="279"/>
        <v>163.27875618252662</v>
      </c>
      <c r="I544" s="524">
        <f t="shared" ref="I544:J544" si="281">AVERAGE(I562:I564)</f>
        <v>213.7587106176544</v>
      </c>
      <c r="J544" s="524">
        <f t="shared" si="281"/>
        <v>135.27392430006731</v>
      </c>
      <c r="K544" s="524"/>
      <c r="L544" s="323">
        <f t="shared" si="272"/>
        <v>138.13318605815857</v>
      </c>
      <c r="M544" s="324">
        <f t="shared" si="273"/>
        <v>15.893103134124775</v>
      </c>
      <c r="N544" s="323">
        <f t="shared" si="274"/>
        <v>42.04919845399538</v>
      </c>
      <c r="O544" s="524"/>
      <c r="P544" s="383">
        <f>TTEST($C$412:$K$412,C544:K544,2,1)</f>
        <v>0.39314125961540175</v>
      </c>
      <c r="Q544" s="584">
        <f t="shared" si="278"/>
        <v>2.7721377083137492E-2</v>
      </c>
      <c r="T544" s="586">
        <v>98.406807414361936</v>
      </c>
    </row>
    <row r="545" spans="2:20" s="175" customFormat="1" x14ac:dyDescent="0.3">
      <c r="B545" s="489" t="s">
        <v>62</v>
      </c>
      <c r="C545" s="528">
        <f>AVERAGE(C565:C567)</f>
        <v>84.346670758837419</v>
      </c>
      <c r="D545" s="528">
        <f t="shared" ref="D545:H545" si="282">AVERAGE(D565:D567)</f>
        <v>124.7929457512672</v>
      </c>
      <c r="E545" s="528">
        <f t="shared" si="282"/>
        <v>111.28984859594543</v>
      </c>
      <c r="F545" s="595">
        <f t="shared" ref="F545" si="283">AVERAGE(F565:F567)</f>
        <v>84.109273180323882</v>
      </c>
      <c r="G545" s="528">
        <f t="shared" si="282"/>
        <v>118.67088460507235</v>
      </c>
      <c r="H545" s="528">
        <f t="shared" si="282"/>
        <v>153.22481859807257</v>
      </c>
      <c r="I545" s="528">
        <f t="shared" ref="I545:J545" si="284">AVERAGE(I565:I567)</f>
        <v>182.66161531273994</v>
      </c>
      <c r="J545" s="528">
        <f t="shared" si="284"/>
        <v>125.20240710485604</v>
      </c>
      <c r="K545" s="528"/>
      <c r="L545" s="405">
        <f t="shared" si="272"/>
        <v>123.03730798838936</v>
      </c>
      <c r="M545" s="515">
        <f t="shared" si="273"/>
        <v>13.485602709464404</v>
      </c>
      <c r="N545" s="405">
        <f t="shared" si="274"/>
        <v>35.679551049061644</v>
      </c>
      <c r="O545" s="524"/>
      <c r="P545" s="383" t="s">
        <v>51</v>
      </c>
      <c r="Q545" s="583">
        <f>TTEST($C$541:$K$541,C545:K545,2,1)</f>
        <v>8.924477152068408E-2</v>
      </c>
      <c r="T545" s="586">
        <v>97.532334185430841</v>
      </c>
    </row>
    <row r="546" spans="2:20" s="175" customFormat="1" x14ac:dyDescent="0.3">
      <c r="B546" s="345" t="s">
        <v>63</v>
      </c>
      <c r="C546" s="524"/>
      <c r="D546" s="524"/>
      <c r="E546" s="524"/>
      <c r="F546" s="594"/>
      <c r="G546" s="524">
        <f t="shared" ref="G546:H546" si="285">AVERAGE(G568:G570)</f>
        <v>153.78236412941644</v>
      </c>
      <c r="H546" s="524">
        <f t="shared" si="285"/>
        <v>143.03289799798401</v>
      </c>
      <c r="I546" s="524">
        <f t="shared" ref="I546:J546" si="286">AVERAGE(I568:I570)</f>
        <v>202.59821645870159</v>
      </c>
      <c r="J546" s="524">
        <f t="shared" si="286"/>
        <v>157.83801860837136</v>
      </c>
      <c r="K546" s="524"/>
      <c r="L546" s="323">
        <f t="shared" si="272"/>
        <v>164.31287429861834</v>
      </c>
      <c r="M546" s="324">
        <f t="shared" si="273"/>
        <v>11.998576923626951</v>
      </c>
      <c r="N546" s="323">
        <f t="shared" si="274"/>
        <v>31.74525062659535</v>
      </c>
      <c r="O546" s="524"/>
      <c r="P546" s="524"/>
      <c r="Q546" s="526">
        <f t="shared" si="278"/>
        <v>1.6312592354604867E-2</v>
      </c>
      <c r="T546" s="586">
        <v>93.399049141641967</v>
      </c>
    </row>
    <row r="547" spans="2:20" s="175" customFormat="1" x14ac:dyDescent="0.3">
      <c r="B547" s="345" t="s">
        <v>64</v>
      </c>
      <c r="C547" s="524">
        <f>AVERAGE(C571:C573)</f>
        <v>137.64717744796602</v>
      </c>
      <c r="D547" s="524">
        <f t="shared" ref="D547:H547" si="287">AVERAGE(D571:D573)</f>
        <v>157.40051651851357</v>
      </c>
      <c r="E547" s="524">
        <f t="shared" si="287"/>
        <v>116.21030537526951</v>
      </c>
      <c r="F547" s="594">
        <f t="shared" ref="F547" si="288">AVERAGE(F571:F573)</f>
        <v>97.532334185430841</v>
      </c>
      <c r="G547" s="524">
        <f t="shared" si="287"/>
        <v>111.24646544722577</v>
      </c>
      <c r="H547" s="524">
        <f t="shared" si="287"/>
        <v>135.16191941233652</v>
      </c>
      <c r="I547" s="524">
        <f t="shared" ref="I547:J547" si="289">AVERAGE(I571:I573)</f>
        <v>215.73751359143341</v>
      </c>
      <c r="J547" s="524">
        <f t="shared" si="289"/>
        <v>143.40391647099901</v>
      </c>
      <c r="K547" s="524"/>
      <c r="L547" s="323">
        <f t="shared" si="272"/>
        <v>139.29251855614683</v>
      </c>
      <c r="M547" s="324">
        <f t="shared" si="273"/>
        <v>14.842325027095587</v>
      </c>
      <c r="N547" s="323">
        <f t="shared" si="274"/>
        <v>39.269100899684936</v>
      </c>
      <c r="O547" s="524"/>
      <c r="P547" s="524"/>
      <c r="Q547" s="584">
        <f t="shared" si="278"/>
        <v>1.8487007811452353E-2</v>
      </c>
      <c r="T547" s="586">
        <v>111.68576264842962</v>
      </c>
    </row>
    <row r="548" spans="2:20" s="175" customFormat="1" ht="15" thickBot="1" x14ac:dyDescent="0.35">
      <c r="B548" s="345" t="s">
        <v>65</v>
      </c>
      <c r="C548" s="524"/>
      <c r="D548" s="524"/>
      <c r="E548" s="524"/>
      <c r="F548" s="594"/>
      <c r="G548" s="524">
        <f t="shared" ref="G548:H548" si="290">AVERAGE(G574:G576)</f>
        <v>152.9992687977963</v>
      </c>
      <c r="H548" s="524">
        <f t="shared" si="290"/>
        <v>186.34690631255819</v>
      </c>
      <c r="I548" s="524">
        <f t="shared" ref="I548:J548" si="291">AVERAGE(I574:I576)</f>
        <v>200.02530840044054</v>
      </c>
      <c r="J548" s="524">
        <f t="shared" si="291"/>
        <v>157.81162082552683</v>
      </c>
      <c r="K548" s="524"/>
      <c r="L548" s="323">
        <f t="shared" si="272"/>
        <v>174.29577608408044</v>
      </c>
      <c r="M548" s="324">
        <f t="shared" si="273"/>
        <v>9.1425379567466809</v>
      </c>
      <c r="N548" s="323">
        <f t="shared" si="274"/>
        <v>24.188881785520316</v>
      </c>
      <c r="O548" s="524"/>
      <c r="P548" s="524"/>
      <c r="Q548" s="526">
        <f t="shared" si="278"/>
        <v>7.159301383794117E-3</v>
      </c>
      <c r="T548" s="587">
        <v>111.75457404296856</v>
      </c>
    </row>
    <row r="549" spans="2:20" s="175" customFormat="1" x14ac:dyDescent="0.3">
      <c r="B549" s="345" t="s">
        <v>31</v>
      </c>
      <c r="C549" s="524">
        <f>AVERAGE(C577:C579)</f>
        <v>83.633318991206906</v>
      </c>
      <c r="D549" s="524">
        <f t="shared" ref="D549:E549" si="292">AVERAGE(D577:D579)</f>
        <v>100.82480119861731</v>
      </c>
      <c r="E549" s="524">
        <f t="shared" si="292"/>
        <v>90.28936698142617</v>
      </c>
      <c r="F549" s="594">
        <f t="shared" ref="F549" si="293">AVERAGE(F577:F579)</f>
        <v>93.399049141641967</v>
      </c>
      <c r="G549" s="524"/>
      <c r="H549" s="524"/>
      <c r="I549" s="524"/>
      <c r="J549" s="524"/>
      <c r="K549" s="524"/>
      <c r="L549" s="323">
        <f t="shared" si="272"/>
        <v>92.036634078223088</v>
      </c>
      <c r="M549" s="324">
        <f t="shared" si="273"/>
        <v>2.6970592706751626</v>
      </c>
      <c r="N549" s="323">
        <f t="shared" si="274"/>
        <v>7.13574810140772</v>
      </c>
      <c r="O549" s="524"/>
      <c r="P549" s="524"/>
      <c r="Q549" s="526">
        <f t="shared" si="278"/>
        <v>0.11179238993034935</v>
      </c>
    </row>
    <row r="550" spans="2:20" s="175" customFormat="1" ht="15" thickBot="1" x14ac:dyDescent="0.35">
      <c r="B550" s="353" t="s">
        <v>70</v>
      </c>
      <c r="C550" s="529">
        <f>AVERAGE(C580:C582)</f>
        <v>118.01403208170029</v>
      </c>
      <c r="D550" s="530"/>
      <c r="E550" s="529">
        <f t="shared" ref="E550:F550" si="294">AVERAGE(E580:E582)</f>
        <v>116.89882922507957</v>
      </c>
      <c r="F550" s="596">
        <f t="shared" si="294"/>
        <v>111.68576264842962</v>
      </c>
      <c r="G550" s="529"/>
      <c r="H550" s="529"/>
      <c r="I550" s="529"/>
      <c r="J550" s="529"/>
      <c r="K550" s="529"/>
      <c r="L550" s="531">
        <f t="shared" si="272"/>
        <v>115.53287465173649</v>
      </c>
      <c r="M550" s="532">
        <f t="shared" si="273"/>
        <v>1.2767773285751591</v>
      </c>
      <c r="N550" s="531">
        <f t="shared" si="274"/>
        <v>3.3780352910152729</v>
      </c>
      <c r="O550" s="529"/>
      <c r="P550" s="529"/>
      <c r="Q550" s="584">
        <f t="shared" si="278"/>
        <v>1.5402057544841363E-2</v>
      </c>
    </row>
    <row r="551" spans="2:20" s="175" customFormat="1" ht="15" thickBot="1" x14ac:dyDescent="0.35">
      <c r="B551" s="214"/>
      <c r="C551" s="214"/>
      <c r="D551" s="214"/>
      <c r="E551" s="214"/>
      <c r="F551" s="214"/>
      <c r="G551" s="214"/>
      <c r="H551" s="214"/>
      <c r="I551" s="214"/>
      <c r="J551" s="214"/>
      <c r="K551" s="214"/>
      <c r="L551" s="214"/>
      <c r="M551" s="214"/>
      <c r="N551" s="214"/>
    </row>
    <row r="552" spans="2:20" ht="15" thickBot="1" x14ac:dyDescent="0.35">
      <c r="B552" t="s">
        <v>24</v>
      </c>
      <c r="C552" s="175" t="s">
        <v>26</v>
      </c>
      <c r="D552" s="175" t="s">
        <v>27</v>
      </c>
      <c r="E552" s="175" t="s">
        <v>28</v>
      </c>
      <c r="F552" s="579" t="s">
        <v>29</v>
      </c>
      <c r="G552" s="175"/>
      <c r="H552" s="177" t="s">
        <v>1</v>
      </c>
      <c r="I552" s="204" t="s">
        <v>23</v>
      </c>
      <c r="J552" s="220"/>
      <c r="K552" s="220"/>
      <c r="L552" s="220"/>
      <c r="M552" s="220"/>
      <c r="N552" s="220"/>
    </row>
    <row r="553" spans="2:20" ht="15.6" x14ac:dyDescent="0.3">
      <c r="B553" s="178" t="s">
        <v>3</v>
      </c>
      <c r="C553" s="235">
        <v>88.424745156139792</v>
      </c>
      <c r="D553" s="235">
        <v>83.517220728961306</v>
      </c>
      <c r="E553" s="235">
        <v>96.301301447572598</v>
      </c>
      <c r="F553" s="570">
        <v>100.82364286349051</v>
      </c>
      <c r="G553" s="205">
        <v>97.273397664196679</v>
      </c>
      <c r="H553" s="186">
        <v>125.89009527793046</v>
      </c>
      <c r="I553" s="186">
        <v>75.151518068846613</v>
      </c>
      <c r="J553" s="196">
        <v>88.230275887608613</v>
      </c>
      <c r="K553" s="196">
        <f>AVERAGE(C553:I555)</f>
        <v>99.999999999999972</v>
      </c>
      <c r="L553" s="300">
        <f>M553/SQRT((20))</f>
        <v>3.783539404170869</v>
      </c>
      <c r="M553" s="196">
        <f>STDEV(C553:I555)</f>
        <v>16.92050260655023</v>
      </c>
      <c r="N553" s="196"/>
      <c r="O553" s="175"/>
      <c r="P553" s="47">
        <f>AVERAGE(G553:I555)</f>
        <v>100.00000000000001</v>
      </c>
      <c r="Q553" s="49">
        <f>R553/9</f>
        <v>2.213250078710725</v>
      </c>
      <c r="R553" s="44">
        <f>STDEV(G552:I554)</f>
        <v>19.919250708396525</v>
      </c>
    </row>
    <row r="554" spans="2:20" ht="15.6" x14ac:dyDescent="0.3">
      <c r="B554" s="179"/>
      <c r="C554" s="235">
        <v>98.319464057578415</v>
      </c>
      <c r="D554" s="235">
        <v>99.49050426089552</v>
      </c>
      <c r="E554" s="235">
        <v>101.8493492762137</v>
      </c>
      <c r="F554" s="571">
        <v>92.022337051806616</v>
      </c>
      <c r="G554" s="206">
        <v>84.306957880482614</v>
      </c>
      <c r="H554" s="187">
        <v>119.88185266846163</v>
      </c>
      <c r="I554" s="187">
        <v>108.121668496483</v>
      </c>
      <c r="J554" s="196">
        <v>80.127651867338997</v>
      </c>
      <c r="K554" s="196"/>
      <c r="L554" s="300"/>
      <c r="M554" s="196"/>
      <c r="N554" s="196"/>
      <c r="O554" s="175"/>
      <c r="P554" s="175"/>
      <c r="Q554" s="175"/>
      <c r="R554" s="175"/>
    </row>
    <row r="555" spans="2:20" ht="15.6" x14ac:dyDescent="0.3">
      <c r="B555" s="179"/>
      <c r="C555" s="235">
        <v>113.25579078628178</v>
      </c>
      <c r="D555" s="235">
        <v>116.99227501014316</v>
      </c>
      <c r="E555" s="235">
        <v>101.8493492762137</v>
      </c>
      <c r="F555" s="571">
        <v>107.15402008470292</v>
      </c>
      <c r="G555" s="206">
        <v>118.41964445532069</v>
      </c>
      <c r="H555" s="187">
        <v>54.228052053607904</v>
      </c>
      <c r="I555" s="187">
        <v>116.72681343467033</v>
      </c>
      <c r="J555" s="196">
        <v>131.64207224505236</v>
      </c>
      <c r="K555" s="196"/>
      <c r="L555" s="300"/>
      <c r="M555" s="196"/>
      <c r="N555" s="196"/>
      <c r="O555" s="175"/>
      <c r="P555" s="175"/>
      <c r="Q555" s="175"/>
      <c r="R555" s="175"/>
    </row>
    <row r="556" spans="2:20" ht="15.6" x14ac:dyDescent="0.3">
      <c r="B556" s="180" t="s">
        <v>4</v>
      </c>
      <c r="C556" s="236">
        <v>121.55445316997074</v>
      </c>
      <c r="D556" s="236">
        <v>174.85922962333305</v>
      </c>
      <c r="E556" s="236">
        <v>119.73845913008417</v>
      </c>
      <c r="F556" s="572">
        <v>126.3027760873148</v>
      </c>
      <c r="G556" s="207">
        <v>124.94611384412424</v>
      </c>
      <c r="H556" s="188">
        <v>172.52793436135886</v>
      </c>
      <c r="I556" s="188">
        <v>165.80691125399835</v>
      </c>
      <c r="J556" s="197">
        <v>193.52434006247734</v>
      </c>
      <c r="K556" s="196">
        <f>AVERAGE(C556:I558)</f>
        <v>143.2551983027185</v>
      </c>
      <c r="L556" s="300">
        <f>M556/SQRT((20))</f>
        <v>7.3573927668417998</v>
      </c>
      <c r="M556" s="196">
        <f>STDEV(C556:I558)</f>
        <v>32.903260727647051</v>
      </c>
      <c r="N556" s="1">
        <f>TTEST($C$553:$I$555,C556:I558,2,2)</f>
        <v>4.3778282032199395E-6</v>
      </c>
      <c r="O556" s="1">
        <f>TTEST($G$553:$I$555,G556:I558,2,2)</f>
        <v>8.0941384594616136E-4</v>
      </c>
      <c r="P556" s="47">
        <f>AVERAGE(G556:I558)</f>
        <v>156.90089928769513</v>
      </c>
      <c r="Q556" s="49">
        <f>R556/9</f>
        <v>4.6533380339307833</v>
      </c>
      <c r="R556" s="44">
        <f>STDEV(G555:I557)</f>
        <v>41.880042305377053</v>
      </c>
    </row>
    <row r="557" spans="2:20" ht="15.6" x14ac:dyDescent="0.3">
      <c r="B557" s="180"/>
      <c r="C557" s="236">
        <v>106.27252646419977</v>
      </c>
      <c r="D557" s="236">
        <v>167.10267627831675</v>
      </c>
      <c r="E557" s="236">
        <v>127.42735469954349</v>
      </c>
      <c r="F557" s="572" t="s">
        <v>80</v>
      </c>
      <c r="G557" s="207">
        <v>106.37161487932967</v>
      </c>
      <c r="H557" s="188">
        <v>150.61376159930953</v>
      </c>
      <c r="I557" s="188">
        <v>193.24951410576892</v>
      </c>
      <c r="J557" s="197">
        <v>371.47352085779897</v>
      </c>
      <c r="K557" s="197"/>
      <c r="L557" s="301"/>
      <c r="M557" s="197"/>
      <c r="N557" s="197"/>
    </row>
    <row r="558" spans="2:20" ht="15.6" x14ac:dyDescent="0.3">
      <c r="B558" s="180"/>
      <c r="C558" s="236">
        <v>169.47670916840448</v>
      </c>
      <c r="D558" s="236">
        <v>93.246257553093528</v>
      </c>
      <c r="E558" s="236">
        <v>149.80905829223047</v>
      </c>
      <c r="F558" s="572">
        <v>97.206371998622316</v>
      </c>
      <c r="G558" s="207">
        <v>117.71585870357646</v>
      </c>
      <c r="H558" s="188">
        <v>191.29140010529761</v>
      </c>
      <c r="I558" s="188">
        <v>189.58498473649269</v>
      </c>
      <c r="J558" s="197">
        <v>112.67167153842158</v>
      </c>
      <c r="K558" s="197"/>
      <c r="L558" s="301"/>
      <c r="M558" s="197"/>
      <c r="N558" s="197"/>
    </row>
    <row r="559" spans="2:20" ht="15.6" x14ac:dyDescent="0.3">
      <c r="B559" s="181" t="s">
        <v>5</v>
      </c>
      <c r="C559" s="235">
        <v>92.911856263231599</v>
      </c>
      <c r="D559" s="235">
        <v>171.49185346639132</v>
      </c>
      <c r="E559" s="235">
        <v>102.48520138592914</v>
      </c>
      <c r="F559" s="573">
        <v>93.149917693056778</v>
      </c>
      <c r="G559" s="208">
        <v>94.981489180215704</v>
      </c>
      <c r="H559" s="189">
        <v>168.8185865789622</v>
      </c>
      <c r="I559" s="189">
        <v>166.8684069967826</v>
      </c>
      <c r="J559" s="198">
        <v>54.103260328842502</v>
      </c>
      <c r="K559" s="196">
        <f>AVERAGE(C559:I561)</f>
        <v>125.2325745812053</v>
      </c>
      <c r="L559" s="300">
        <f>M559/SQRT((20))</f>
        <v>8.9114181831021213</v>
      </c>
      <c r="M559" s="196">
        <f>STDEV(C559:I561)</f>
        <v>39.853073666688026</v>
      </c>
      <c r="N559" s="1">
        <f>TTEST($C$553:$I$555,C559:I561,2,2)</f>
        <v>1.0891623502363317E-2</v>
      </c>
      <c r="O559" s="1">
        <f>TTEST($G$553:$I$555,G559:I561,2,2)</f>
        <v>9.7826789532335229E-3</v>
      </c>
      <c r="P559" s="47">
        <f>AVERAGE(G559:I561)</f>
        <v>147.79075980533972</v>
      </c>
      <c r="Q559" s="49">
        <f>R559/9</f>
        <v>4.5376911890536293</v>
      </c>
      <c r="R559" s="44">
        <f>STDEV(G558:I560)</f>
        <v>40.839220701482667</v>
      </c>
    </row>
    <row r="560" spans="2:20" ht="15.6" x14ac:dyDescent="0.3">
      <c r="B560" s="181"/>
      <c r="C560" s="235">
        <v>85.352960280953226</v>
      </c>
      <c r="D560" s="235">
        <v>162.82583606718268</v>
      </c>
      <c r="E560" s="235">
        <v>90.490534585313597</v>
      </c>
      <c r="F560" s="573">
        <v>98.99848753614711</v>
      </c>
      <c r="G560" s="208">
        <v>109.58967563344645</v>
      </c>
      <c r="H560" s="189">
        <v>116.03652165455041</v>
      </c>
      <c r="I560" s="189">
        <v>200.79243943439448</v>
      </c>
      <c r="J560" s="198">
        <v>100.07491600172143</v>
      </c>
      <c r="K560" s="198"/>
      <c r="L560" s="302"/>
      <c r="M560" s="198"/>
      <c r="N560" s="198"/>
    </row>
    <row r="561" spans="1:18" ht="15.6" x14ac:dyDescent="0.3">
      <c r="B561" s="181"/>
      <c r="C561" s="235">
        <v>82.972543871321619</v>
      </c>
      <c r="D561" s="235">
        <v>119.28950948194129</v>
      </c>
      <c r="E561" s="235">
        <v>103.76883938643421</v>
      </c>
      <c r="F561" s="573">
        <v>96.029687939351291</v>
      </c>
      <c r="G561" s="208">
        <v>131.04877791170099</v>
      </c>
      <c r="H561" s="189">
        <v>125.20791152102925</v>
      </c>
      <c r="I561" s="189">
        <v>216.7730293369755</v>
      </c>
      <c r="J561" s="198">
        <v>114.3538854020964</v>
      </c>
      <c r="K561" s="198"/>
      <c r="L561" s="302"/>
      <c r="M561" s="198"/>
      <c r="N561" s="198"/>
    </row>
    <row r="562" spans="1:18" ht="15.6" x14ac:dyDescent="0.3">
      <c r="B562" s="182" t="s">
        <v>6</v>
      </c>
      <c r="C562" s="236">
        <v>107.78618402974669</v>
      </c>
      <c r="D562" s="236">
        <v>167.10267627831675</v>
      </c>
      <c r="E562" s="236">
        <v>129.02339581166677</v>
      </c>
      <c r="F562" s="574">
        <v>100.21154929522807</v>
      </c>
      <c r="G562" s="209">
        <v>132.62046029040701</v>
      </c>
      <c r="H562" s="190">
        <v>147.37556817483679</v>
      </c>
      <c r="I562" s="190">
        <v>223.80134966372535</v>
      </c>
      <c r="J562" s="199">
        <v>146.0319973563272</v>
      </c>
      <c r="K562" s="196">
        <f>AVERAGE(C562:I564)</f>
        <v>138.54165202360022</v>
      </c>
      <c r="L562" s="300">
        <f>M562/SQRT((20))</f>
        <v>9.5788244490766097</v>
      </c>
      <c r="M562" s="196">
        <f>STDEV(C562:I564)</f>
        <v>42.837805225344546</v>
      </c>
      <c r="N562" s="1">
        <f>TTEST($C$553:$I$555,C562:I564,2,2)</f>
        <v>4.3594544495630235E-4</v>
      </c>
      <c r="O562" s="1">
        <f>TTEST($G$553:$I$555,G562:I564,2,2)</f>
        <v>1.4198011512521797E-3</v>
      </c>
      <c r="P562" s="47">
        <f>AVERAGE(G562:I564)</f>
        <v>164.96630785523536</v>
      </c>
      <c r="Q562" s="49">
        <f>R562/9</f>
        <v>5.2500603876932805</v>
      </c>
      <c r="R562" s="44">
        <f>STDEV(G561:I563)</f>
        <v>47.250543489239526</v>
      </c>
    </row>
    <row r="563" spans="1:18" ht="15.6" x14ac:dyDescent="0.3">
      <c r="B563" s="182"/>
      <c r="C563" s="236">
        <v>93.571196431042353</v>
      </c>
      <c r="D563" s="236">
        <v>180.61909900590828</v>
      </c>
      <c r="E563" s="236">
        <v>127.42735469954349</v>
      </c>
      <c r="F563" s="574">
        <v>115.98140846465463</v>
      </c>
      <c r="G563" s="209">
        <v>103.24805130259159</v>
      </c>
      <c r="H563" s="190">
        <v>157.30516434650383</v>
      </c>
      <c r="I563" s="190">
        <v>226.67607449830567</v>
      </c>
      <c r="J563" s="199">
        <v>112.67167153842158</v>
      </c>
      <c r="K563" s="199"/>
      <c r="L563" s="303"/>
      <c r="M563" s="199"/>
      <c r="N563" s="199"/>
    </row>
    <row r="564" spans="1:18" ht="15.6" x14ac:dyDescent="0.3">
      <c r="B564" s="182"/>
      <c r="C564" s="236">
        <v>90.961580891990039</v>
      </c>
      <c r="D564" s="236">
        <v>123.21891026225771</v>
      </c>
      <c r="E564" s="236">
        <v>109.74710214492802</v>
      </c>
      <c r="F564" s="574">
        <v>79.027464483203133</v>
      </c>
      <c r="G564" s="209">
        <v>117.71585870357646</v>
      </c>
      <c r="H564" s="190">
        <v>185.15553602623928</v>
      </c>
      <c r="I564" s="190">
        <v>190.79870769093216</v>
      </c>
      <c r="J564" s="199">
        <v>147.11810400545312</v>
      </c>
      <c r="K564" s="199"/>
      <c r="L564" s="303"/>
      <c r="M564" s="199"/>
      <c r="N564" s="199"/>
    </row>
    <row r="565" spans="1:18" ht="15.6" x14ac:dyDescent="0.3">
      <c r="B565" s="183" t="s">
        <v>7</v>
      </c>
      <c r="C565" s="235">
        <v>95.577423654311332</v>
      </c>
      <c r="D565" s="235">
        <v>123.21891026225771</v>
      </c>
      <c r="E565" s="235">
        <v>89.92910135839665</v>
      </c>
      <c r="F565" s="575">
        <v>100.82364286349051</v>
      </c>
      <c r="G565" s="210">
        <v>121.27711689694767</v>
      </c>
      <c r="H565" s="191">
        <v>199.79001129850727</v>
      </c>
      <c r="I565" s="191">
        <v>209.96542835213151</v>
      </c>
      <c r="J565" s="200">
        <v>83.77047531202777</v>
      </c>
      <c r="K565" s="196">
        <f>AVERAGE(C565:I567)</f>
        <v>122.7280081146084</v>
      </c>
      <c r="L565" s="300">
        <f>M565/SQRT((20))</f>
        <v>8.8614125984736045</v>
      </c>
      <c r="M565" s="196">
        <f>STDEV(C565:I567)</f>
        <v>39.629441893720063</v>
      </c>
      <c r="N565" s="1">
        <f>TTEST($C$553:$I$555,C565:I567,2,2)</f>
        <v>2.0297983525802619E-2</v>
      </c>
      <c r="O565" s="1">
        <f>TTEST($G$553:$I$555,G565:I567,2,2)</f>
        <v>3.5918306684316241E-3</v>
      </c>
      <c r="P565" s="47">
        <f>AVERAGE(G565:I567)</f>
        <v>151.51910617196162</v>
      </c>
      <c r="Q565" s="49">
        <f>R565/9</f>
        <v>4.3700007886417973</v>
      </c>
      <c r="R565" s="44">
        <f>STDEV(G564:I566)</f>
        <v>39.330007097776175</v>
      </c>
    </row>
    <row r="566" spans="1:18" ht="15.6" x14ac:dyDescent="0.3">
      <c r="B566" s="183"/>
      <c r="C566" s="235">
        <v>69.037843466061119</v>
      </c>
      <c r="D566" s="235">
        <v>134.92352343394526</v>
      </c>
      <c r="E566" s="235">
        <v>96.902516733963068</v>
      </c>
      <c r="F566" s="575">
        <v>77.596873465942934</v>
      </c>
      <c r="G566" s="210">
        <v>126.44460630277891</v>
      </c>
      <c r="H566" s="191">
        <v>111.70591413141086</v>
      </c>
      <c r="I566" s="191">
        <v>155.55634136031483</v>
      </c>
      <c r="J566" s="200">
        <v>118.67012366259806</v>
      </c>
      <c r="K566" s="200"/>
      <c r="L566" s="304"/>
      <c r="M566" s="196"/>
      <c r="N566" s="200"/>
    </row>
    <row r="567" spans="1:18" ht="15.6" x14ac:dyDescent="0.3">
      <c r="B567" s="183"/>
      <c r="C567" s="235">
        <v>88.424745156139792</v>
      </c>
      <c r="D567" s="235">
        <v>116.23640355759863</v>
      </c>
      <c r="E567" s="235">
        <v>147.03792769547655</v>
      </c>
      <c r="F567" s="575">
        <v>73.90730321153822</v>
      </c>
      <c r="G567" s="210">
        <v>108.29093061549051</v>
      </c>
      <c r="H567" s="191">
        <v>148.1785303642996</v>
      </c>
      <c r="I567" s="191">
        <v>182.46307622577345</v>
      </c>
      <c r="J567" s="200">
        <v>173.16662233994228</v>
      </c>
      <c r="K567" s="200"/>
      <c r="L567" s="304"/>
      <c r="M567" s="196"/>
      <c r="N567" s="200"/>
    </row>
    <row r="568" spans="1:18" x14ac:dyDescent="0.3">
      <c r="B568" s="184" t="s">
        <v>8</v>
      </c>
      <c r="F568" s="576"/>
      <c r="G568" s="211">
        <v>159.53744866794025</v>
      </c>
      <c r="H568" s="192">
        <v>156.45274599097726</v>
      </c>
      <c r="I568" s="192">
        <v>229.58772512840517</v>
      </c>
      <c r="J568" s="201">
        <v>166.86825188479278</v>
      </c>
      <c r="K568" s="196">
        <f>AVERAGE(C568:I570)</f>
        <v>161.95527741245053</v>
      </c>
      <c r="L568" s="300">
        <f>M568/SQRT((8))</f>
        <v>10.779866033085602</v>
      </c>
      <c r="M568" s="196">
        <f>STDEV(C568:I570)</f>
        <v>30.49006548910943</v>
      </c>
      <c r="N568" s="1">
        <f>TTEST($C$553:$I$555,C568:I570,2,2)</f>
        <v>1.570395929584413E-7</v>
      </c>
      <c r="O568" s="1">
        <f>TTEST($G$553:$I$555,G568:I570,2,2)</f>
        <v>3.074718292318257E-4</v>
      </c>
      <c r="P568" s="47">
        <f>AVERAGE(G568:I570)</f>
        <v>161.95527741245053</v>
      </c>
      <c r="Q568" s="49">
        <f>R568/9</f>
        <v>3.9900796577410649</v>
      </c>
      <c r="R568" s="44">
        <f>STDEV(G567:I569)</f>
        <v>35.910716919669582</v>
      </c>
    </row>
    <row r="569" spans="1:18" x14ac:dyDescent="0.3">
      <c r="B569" s="184"/>
      <c r="F569" s="576"/>
      <c r="G569" s="211">
        <v>157.64677360719858</v>
      </c>
      <c r="H569" s="192">
        <v>130.7705942017208</v>
      </c>
      <c r="I569" s="192"/>
      <c r="J569" s="201">
        <v>158.43351541462749</v>
      </c>
      <c r="K569" s="218"/>
      <c r="L569" s="305"/>
      <c r="M569" s="197"/>
      <c r="N569" s="218"/>
    </row>
    <row r="570" spans="1:18" x14ac:dyDescent="0.3">
      <c r="B570" s="184"/>
      <c r="F570" s="576"/>
      <c r="G570" s="211">
        <v>144.16287011311047</v>
      </c>
      <c r="H570" s="192">
        <v>141.87535380125391</v>
      </c>
      <c r="I570" s="192">
        <v>175.608707788998</v>
      </c>
      <c r="J570" s="201">
        <v>148.21228852569376</v>
      </c>
      <c r="K570" s="201"/>
      <c r="L570" s="306"/>
      <c r="M570" s="197"/>
      <c r="N570" s="201"/>
    </row>
    <row r="571" spans="1:18" ht="15.6" x14ac:dyDescent="0.3">
      <c r="B571" s="185" t="s">
        <v>9</v>
      </c>
      <c r="C571" s="236">
        <v>137.08143783411853</v>
      </c>
      <c r="D571" s="236">
        <v>168.18932502842188</v>
      </c>
      <c r="E571" s="236">
        <v>121.23819601094868</v>
      </c>
      <c r="F571" s="577">
        <v>89.262740577811385</v>
      </c>
      <c r="G571" s="212">
        <v>122.73160667246948</v>
      </c>
      <c r="H571" s="193">
        <v>112.31453350094208</v>
      </c>
      <c r="I571" s="193">
        <v>237.03152973928141</v>
      </c>
      <c r="J571" s="202">
        <v>154.95042681940367</v>
      </c>
      <c r="K571" s="196">
        <f>AVERAGE(C571:I573)</f>
        <v>138.70517599688225</v>
      </c>
      <c r="L571" s="300">
        <f>M571/SQRT((20))</f>
        <v>9.7513066385776881</v>
      </c>
      <c r="M571" s="196">
        <f>STDEV(C571:I573)</f>
        <v>43.609169026609372</v>
      </c>
      <c r="N571" s="1">
        <f>TTEST($C$553:$I$555,C571:I573,2,2)</f>
        <v>4.9496460781693825E-4</v>
      </c>
      <c r="O571" s="1">
        <f>TTEST($G$553:$I$555,G571:I573,2,2)</f>
        <v>1.0105882842084612E-2</v>
      </c>
      <c r="P571" s="47">
        <f>AVERAGE(G571:I573)</f>
        <v>154.04863281699855</v>
      </c>
      <c r="Q571" s="49">
        <f>R571/9</f>
        <v>5.0374842042598997</v>
      </c>
      <c r="R571" s="44">
        <f>STDEV(G570:I572)</f>
        <v>45.337357838339095</v>
      </c>
    </row>
    <row r="572" spans="1:18" ht="15.6" x14ac:dyDescent="0.3">
      <c r="B572" s="185"/>
      <c r="C572" s="236">
        <v>77.856521093975303</v>
      </c>
      <c r="D572" s="236">
        <v>141.18638845993615</v>
      </c>
      <c r="E572" s="236">
        <v>99.965365415316356</v>
      </c>
      <c r="F572" s="577">
        <v>94.867247651829928</v>
      </c>
      <c r="G572" s="212">
        <v>109.58967563344645</v>
      </c>
      <c r="H572" s="193">
        <v>144.99269437176787</v>
      </c>
      <c r="I572" s="193">
        <v>218.16081013604742</v>
      </c>
      <c r="J572" s="202">
        <v>136.61084568827945</v>
      </c>
      <c r="K572" s="202"/>
      <c r="L572" s="307"/>
      <c r="M572" s="196"/>
      <c r="N572" s="202"/>
    </row>
    <row r="573" spans="1:18" ht="15.6" x14ac:dyDescent="0.3">
      <c r="B573" s="185"/>
      <c r="C573" s="236">
        <v>198.00357341580423</v>
      </c>
      <c r="D573" s="236">
        <v>162.82583606718268</v>
      </c>
      <c r="E573" s="236">
        <v>127.42735469954349</v>
      </c>
      <c r="F573" s="577">
        <v>108.46701432665122</v>
      </c>
      <c r="G573" s="212">
        <v>101.41811403576142</v>
      </c>
      <c r="H573" s="193">
        <v>148.1785303642996</v>
      </c>
      <c r="I573" s="193">
        <v>192.02020089897141</v>
      </c>
      <c r="J573" s="202">
        <v>138.65047690531387</v>
      </c>
      <c r="K573" s="202"/>
      <c r="L573" s="307"/>
      <c r="M573" s="196"/>
      <c r="N573" s="202"/>
    </row>
    <row r="574" spans="1:18" x14ac:dyDescent="0.3">
      <c r="B574" s="588" t="s">
        <v>10</v>
      </c>
      <c r="F574" s="578"/>
      <c r="G574" s="213">
        <v>130.269935320998</v>
      </c>
      <c r="H574" s="194">
        <v>161.63742912170531</v>
      </c>
      <c r="I574" s="194">
        <v>154.56680477224003</v>
      </c>
      <c r="J574" s="203">
        <v>132.62115445003747</v>
      </c>
      <c r="K574" s="196">
        <f>AVERAGE(C574:I576)</f>
        <v>179.79049450359832</v>
      </c>
      <c r="L574" s="300">
        <f>M574/SQRT(9)</f>
        <v>11.600490197029266</v>
      </c>
      <c r="M574" s="196">
        <f>STDEV(C574:I576)</f>
        <v>34.801470591087799</v>
      </c>
      <c r="N574" s="1">
        <f>TTEST($C$553:$I$555,C574:I576,2,2)</f>
        <v>2.8068844130221306E-9</v>
      </c>
      <c r="O574" s="1">
        <f>TTEST($G$553:$I$555,G574:I576,2,2)</f>
        <v>3.6831797156229325E-5</v>
      </c>
      <c r="P574" s="47">
        <f>AVERAGE(G574:I576)</f>
        <v>179.79049450359832</v>
      </c>
      <c r="Q574" s="49">
        <f>R574/9</f>
        <v>3.9192627567420342</v>
      </c>
      <c r="R574" s="44">
        <f>STDEV(G573:I575)</f>
        <v>35.273364810678309</v>
      </c>
    </row>
    <row r="575" spans="1:18" ht="15" thickBot="1" x14ac:dyDescent="0.35">
      <c r="B575" s="588"/>
      <c r="F575" s="578"/>
      <c r="G575" s="213">
        <v>164.36393553619547</v>
      </c>
      <c r="H575" s="194">
        <v>213.25109006410983</v>
      </c>
      <c r="I575" s="194">
        <v>200.79243943439448</v>
      </c>
      <c r="J575" s="203">
        <v>151.54391233875674</v>
      </c>
      <c r="K575" s="203"/>
      <c r="L575" s="308"/>
      <c r="M575" s="197"/>
      <c r="N575" s="203"/>
    </row>
    <row r="576" spans="1:18" ht="15.6" x14ac:dyDescent="0.3">
      <c r="A576" s="237"/>
      <c r="B576" s="266"/>
      <c r="C576" s="267"/>
      <c r="D576" s="267"/>
      <c r="E576" s="267"/>
      <c r="F576" s="267"/>
      <c r="G576" s="311">
        <v>164.36393553619547</v>
      </c>
      <c r="H576" s="281">
        <v>184.15219975185943</v>
      </c>
      <c r="I576" s="281">
        <v>244.71668099468712</v>
      </c>
      <c r="J576" s="281">
        <v>189.26979568778626</v>
      </c>
      <c r="K576" s="281"/>
      <c r="L576" s="309"/>
      <c r="M576" s="282"/>
      <c r="N576" s="283"/>
    </row>
    <row r="577" spans="1:14" ht="15.6" x14ac:dyDescent="0.3">
      <c r="A577" s="237"/>
      <c r="B577" s="276" t="s">
        <v>31</v>
      </c>
      <c r="C577" s="251">
        <v>84.751529100191689</v>
      </c>
      <c r="D577" s="251">
        <v>87.393913743337322</v>
      </c>
      <c r="E577" s="251">
        <v>101.8493492762137</v>
      </c>
      <c r="F577" s="580">
        <v>98.397474363367749</v>
      </c>
      <c r="G577" s="262"/>
      <c r="H577" s="262"/>
      <c r="I577" s="262"/>
      <c r="J577" s="262"/>
      <c r="K577" s="196">
        <f>AVERAGE(C577:I579)</f>
        <v>92.036634078223088</v>
      </c>
      <c r="L577" s="300">
        <f>M577/SQRT((12))</f>
        <v>3.0183371148979781</v>
      </c>
      <c r="M577" s="196">
        <f>STDEV(C577:I579)</f>
        <v>10.455826474748315</v>
      </c>
      <c r="N577" s="254">
        <f>TTEST($C$553:$I$555,C577:I579,2,2)</f>
        <v>0.15111110210977577</v>
      </c>
    </row>
    <row r="578" spans="1:14" ht="15.6" x14ac:dyDescent="0.3">
      <c r="A578" s="237"/>
      <c r="B578" s="276"/>
      <c r="C578" s="251">
        <v>78.9654446897718</v>
      </c>
      <c r="D578" s="251">
        <v>108.23729254370974</v>
      </c>
      <c r="E578" s="251">
        <v>85.56123638668609</v>
      </c>
      <c r="F578" s="580">
        <v>80.976030198067605</v>
      </c>
      <c r="G578" s="262"/>
      <c r="H578" s="262"/>
      <c r="I578" s="262"/>
      <c r="J578" s="262"/>
      <c r="K578" s="262"/>
      <c r="L578" s="307"/>
      <c r="M578" s="198"/>
      <c r="N578" s="284"/>
    </row>
    <row r="579" spans="1:14" ht="15.6" x14ac:dyDescent="0.3">
      <c r="A579" s="237"/>
      <c r="B579" s="276"/>
      <c r="C579" s="251">
        <v>87.182983183657228</v>
      </c>
      <c r="D579" s="251">
        <v>106.84319730880486</v>
      </c>
      <c r="E579" s="251">
        <v>83.457515281378718</v>
      </c>
      <c r="F579" s="580">
        <v>100.82364286349051</v>
      </c>
      <c r="G579" s="262"/>
      <c r="H579" s="262"/>
      <c r="I579" s="262"/>
      <c r="J579" s="262"/>
      <c r="K579" s="262"/>
      <c r="L579" s="307"/>
      <c r="M579" s="198"/>
      <c r="N579" s="284"/>
    </row>
    <row r="580" spans="1:14" ht="15.6" x14ac:dyDescent="0.3">
      <c r="A580" s="237"/>
      <c r="B580" s="277" t="s">
        <v>32</v>
      </c>
      <c r="C580" s="253">
        <v>124.16065959203846</v>
      </c>
      <c r="D580" s="253">
        <v>108.23729254370974</v>
      </c>
      <c r="E580" s="253">
        <v>104.41667499771168</v>
      </c>
      <c r="F580" s="580">
        <v>119.56702418490086</v>
      </c>
      <c r="G580" s="262"/>
      <c r="H580" s="262"/>
      <c r="I580" s="262"/>
      <c r="J580" s="262"/>
      <c r="K580" s="196">
        <f>AVERAGE(C580:I582)</f>
        <v>112.3942889004022</v>
      </c>
      <c r="L580" s="300">
        <f>M580/SQRT((12))</f>
        <v>4.1280500566975347</v>
      </c>
      <c r="M580" s="196">
        <f>STDEV(C580:I582)</f>
        <v>14.299984868775427</v>
      </c>
      <c r="N580" s="254">
        <f>TTEST($C$553:$I$555,C580:I582,2,2)</f>
        <v>4.0741591087490571E-2</v>
      </c>
    </row>
    <row r="581" spans="1:14" ht="15.6" x14ac:dyDescent="0.3">
      <c r="A581" s="237"/>
      <c r="B581" s="277"/>
      <c r="C581" s="253">
        <v>119.00295257772632</v>
      </c>
      <c r="D581" s="253">
        <v>122.42280935155362</v>
      </c>
      <c r="E581" s="253">
        <v>123.52309542245939</v>
      </c>
      <c r="F581" s="580">
        <v>121.7713850453227</v>
      </c>
      <c r="G581" s="262"/>
      <c r="H581" s="262"/>
      <c r="I581" s="262"/>
      <c r="J581" s="262"/>
      <c r="K581" s="262"/>
      <c r="L581" s="308"/>
      <c r="M581" s="199"/>
      <c r="N581" s="284"/>
    </row>
    <row r="582" spans="1:14" ht="16.2" thickBot="1" x14ac:dyDescent="0.35">
      <c r="B582" s="285"/>
      <c r="C582" s="256">
        <v>110.87848407533612</v>
      </c>
      <c r="D582" s="256">
        <v>78.275493043934603</v>
      </c>
      <c r="E582" s="256">
        <v>122.75671725506761</v>
      </c>
      <c r="F582" s="581">
        <v>93.718878715065301</v>
      </c>
      <c r="G582" s="264"/>
      <c r="H582" s="264"/>
      <c r="I582" s="264"/>
      <c r="J582" s="264"/>
      <c r="K582" s="264"/>
      <c r="L582" s="310"/>
      <c r="M582" s="259"/>
      <c r="N582" s="286"/>
    </row>
  </sheetData>
  <mergeCells count="13">
    <mergeCell ref="B82:B83"/>
    <mergeCell ref="B35:B36"/>
    <mergeCell ref="B530:B531"/>
    <mergeCell ref="B574:B575"/>
    <mergeCell ref="B221:B222"/>
    <mergeCell ref="B265:B266"/>
    <mergeCell ref="B309:B310"/>
    <mergeCell ref="B352:B353"/>
    <mergeCell ref="B396:B397"/>
    <mergeCell ref="B175:B176"/>
    <mergeCell ref="B129:B130"/>
    <mergeCell ref="B441:B442"/>
    <mergeCell ref="B486:B487"/>
  </mergeCells>
  <pageMargins left="0.70866141732283472" right="0.70866141732283472" top="0.74803149606299213" bottom="0.74803149606299213" header="0.31496062992125984" footer="0.31496062992125984"/>
  <pageSetup paperSize="9" scale="4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opLeftCell="A4" workbookViewId="0">
      <selection activeCell="J17" sqref="J17:J22"/>
    </sheetView>
  </sheetViews>
  <sheetFormatPr defaultRowHeight="14.4" x14ac:dyDescent="0.3"/>
  <cols>
    <col min="1" max="1" width="1.88671875" customWidth="1"/>
    <col min="2" max="2" width="27.88671875" customWidth="1"/>
    <col min="5" max="5" width="8.88671875" style="175"/>
  </cols>
  <sheetData>
    <row r="1" spans="1:16" ht="15" thickBot="1" x14ac:dyDescent="0.35">
      <c r="A1" s="266"/>
      <c r="B1" s="267"/>
      <c r="C1" s="266" t="s">
        <v>43</v>
      </c>
      <c r="D1" s="422" t="s">
        <v>43</v>
      </c>
      <c r="E1" s="175" t="s">
        <v>52</v>
      </c>
      <c r="F1" t="s">
        <v>52</v>
      </c>
      <c r="G1" t="s">
        <v>52</v>
      </c>
      <c r="H1" t="s">
        <v>58</v>
      </c>
      <c r="I1" t="s">
        <v>11</v>
      </c>
      <c r="J1" s="399" t="s">
        <v>12</v>
      </c>
      <c r="K1" t="s">
        <v>53</v>
      </c>
      <c r="L1" t="s">
        <v>57</v>
      </c>
      <c r="M1" t="s">
        <v>56</v>
      </c>
      <c r="N1" t="s">
        <v>55</v>
      </c>
      <c r="O1" t="s">
        <v>17</v>
      </c>
      <c r="P1" t="s">
        <v>54</v>
      </c>
    </row>
    <row r="2" spans="1:16" x14ac:dyDescent="0.3">
      <c r="A2" s="345"/>
      <c r="B2" s="413" t="s">
        <v>3</v>
      </c>
      <c r="C2" s="423">
        <f>D2/0.68</f>
        <v>0.19738403491610979</v>
      </c>
      <c r="D2" s="424">
        <v>0.13422114374295466</v>
      </c>
      <c r="E2" s="400">
        <f>F2/4.7</f>
        <v>0.34281914893617016</v>
      </c>
      <c r="F2" s="378">
        <v>1.6112499999999998</v>
      </c>
      <c r="H2" s="196">
        <v>99.999999999999972</v>
      </c>
      <c r="I2" s="196">
        <v>103.24916127215414</v>
      </c>
      <c r="J2" s="290">
        <v>100</v>
      </c>
      <c r="K2" s="196">
        <v>100</v>
      </c>
      <c r="L2" s="196">
        <v>100.00000000000003</v>
      </c>
      <c r="M2" s="196">
        <v>100</v>
      </c>
      <c r="N2" s="196">
        <v>100</v>
      </c>
      <c r="O2" s="196">
        <v>100</v>
      </c>
      <c r="P2" s="196">
        <v>100</v>
      </c>
    </row>
    <row r="3" spans="1:16" x14ac:dyDescent="0.3">
      <c r="A3" s="345"/>
      <c r="B3" s="414"/>
      <c r="C3" s="423">
        <f t="shared" ref="C3:C29" si="0">D3/0.68</f>
        <v>0</v>
      </c>
      <c r="D3" s="424"/>
      <c r="E3" s="400">
        <f t="shared" ref="E3:E29" si="1">F3/4.7</f>
        <v>0</v>
      </c>
      <c r="F3" s="323"/>
      <c r="H3" s="196"/>
      <c r="I3" s="196"/>
      <c r="J3" s="290"/>
      <c r="K3" s="196"/>
      <c r="L3" s="196"/>
      <c r="M3" s="196"/>
      <c r="N3" s="196"/>
      <c r="O3" s="196"/>
      <c r="P3" s="196"/>
    </row>
    <row r="4" spans="1:16" ht="15" thickBot="1" x14ac:dyDescent="0.35">
      <c r="A4" s="345"/>
      <c r="B4" s="414"/>
      <c r="C4" s="423">
        <f t="shared" si="0"/>
        <v>0</v>
      </c>
      <c r="D4" s="424"/>
      <c r="E4" s="400">
        <f t="shared" si="1"/>
        <v>0</v>
      </c>
      <c r="F4" s="323"/>
      <c r="H4" s="196"/>
      <c r="I4" s="196"/>
      <c r="J4" s="290"/>
      <c r="K4" s="196"/>
      <c r="L4" s="196"/>
      <c r="M4" s="196"/>
      <c r="N4" s="196"/>
      <c r="O4" s="196"/>
      <c r="P4" s="196"/>
    </row>
    <row r="5" spans="1:16" x14ac:dyDescent="0.3">
      <c r="A5" s="345"/>
      <c r="B5" s="415" t="s">
        <v>4</v>
      </c>
      <c r="C5" s="423">
        <f t="shared" si="0"/>
        <v>0.89708604703972572</v>
      </c>
      <c r="D5" s="425">
        <v>0.61001851198701351</v>
      </c>
      <c r="E5" s="400">
        <f t="shared" si="1"/>
        <v>8.6577127659574469</v>
      </c>
      <c r="F5" s="401">
        <v>40.691250000000004</v>
      </c>
      <c r="G5" s="397"/>
      <c r="H5" s="446">
        <v>146.75526766491294</v>
      </c>
      <c r="I5" s="402">
        <v>122.38507736584461</v>
      </c>
      <c r="J5" s="403">
        <v>385.81792189270249</v>
      </c>
      <c r="K5" s="446">
        <v>413.50776931969733</v>
      </c>
      <c r="L5" s="446">
        <v>237.75158768384631</v>
      </c>
      <c r="M5" s="446">
        <v>168.8501473462714</v>
      </c>
      <c r="N5" s="402">
        <v>1013.6698472751007</v>
      </c>
      <c r="O5" s="402">
        <v>2015.6682479663123</v>
      </c>
      <c r="P5" s="402">
        <v>130.13956193112378</v>
      </c>
    </row>
    <row r="6" spans="1:16" x14ac:dyDescent="0.3">
      <c r="A6" s="345"/>
      <c r="B6" s="415"/>
      <c r="C6" s="423">
        <f t="shared" si="0"/>
        <v>0</v>
      </c>
      <c r="D6" s="425"/>
      <c r="E6" s="400">
        <f t="shared" si="1"/>
        <v>0</v>
      </c>
      <c r="F6" s="401"/>
      <c r="G6" s="397"/>
      <c r="H6" s="447"/>
      <c r="I6" s="402"/>
      <c r="J6" s="403"/>
      <c r="K6" s="447"/>
      <c r="L6" s="447"/>
      <c r="M6" s="447"/>
      <c r="N6" s="402"/>
      <c r="O6" s="402"/>
      <c r="P6" s="402"/>
    </row>
    <row r="7" spans="1:16" ht="15" thickBot="1" x14ac:dyDescent="0.35">
      <c r="A7" s="345"/>
      <c r="B7" s="415"/>
      <c r="C7" s="423">
        <f t="shared" si="0"/>
        <v>0</v>
      </c>
      <c r="D7" s="425"/>
      <c r="E7" s="400">
        <f t="shared" si="1"/>
        <v>0</v>
      </c>
      <c r="F7" s="401"/>
      <c r="G7" s="397"/>
      <c r="H7" s="448"/>
      <c r="I7" s="402"/>
      <c r="J7" s="403"/>
      <c r="K7" s="448"/>
      <c r="L7" s="448"/>
      <c r="M7" s="448"/>
      <c r="N7" s="402"/>
      <c r="O7" s="402"/>
      <c r="P7" s="402"/>
    </row>
    <row r="8" spans="1:16" x14ac:dyDescent="0.3">
      <c r="A8" s="345"/>
      <c r="B8" s="416" t="s">
        <v>5</v>
      </c>
      <c r="C8" s="423">
        <f t="shared" si="0"/>
        <v>1.4204655516922637</v>
      </c>
      <c r="D8" s="424">
        <v>0.96591657515073936</v>
      </c>
      <c r="E8" s="400">
        <f t="shared" si="1"/>
        <v>1.1061258865248227</v>
      </c>
      <c r="F8" s="323">
        <v>5.1987916666666667</v>
      </c>
      <c r="H8" s="196">
        <v>130.09477627981977</v>
      </c>
      <c r="I8" s="196">
        <v>77.667498114705637</v>
      </c>
      <c r="J8" s="290">
        <v>231.23534362807081</v>
      </c>
      <c r="K8" s="196">
        <v>164.58270824905398</v>
      </c>
      <c r="L8" s="196">
        <v>166.92949339330579</v>
      </c>
      <c r="M8" s="196">
        <v>125.08276655708907</v>
      </c>
      <c r="N8" s="196">
        <v>532.22088440618552</v>
      </c>
      <c r="O8" s="196">
        <v>280.66837608316871</v>
      </c>
      <c r="P8" s="196">
        <v>119.85542966979915</v>
      </c>
    </row>
    <row r="9" spans="1:16" x14ac:dyDescent="0.3">
      <c r="A9" s="345"/>
      <c r="B9" s="416"/>
      <c r="C9" s="423">
        <f t="shared" si="0"/>
        <v>0</v>
      </c>
      <c r="D9" s="426"/>
      <c r="E9" s="400">
        <f t="shared" si="1"/>
        <v>0</v>
      </c>
      <c r="F9" s="327"/>
      <c r="H9" s="198"/>
      <c r="I9" s="198"/>
      <c r="J9" s="292"/>
      <c r="K9" s="198"/>
      <c r="L9" s="198"/>
      <c r="M9" s="198"/>
      <c r="N9" s="198"/>
      <c r="O9" s="198"/>
      <c r="P9" s="198"/>
    </row>
    <row r="10" spans="1:16" x14ac:dyDescent="0.3">
      <c r="A10" s="345"/>
      <c r="B10" s="416"/>
      <c r="C10" s="423">
        <f t="shared" si="0"/>
        <v>0</v>
      </c>
      <c r="D10" s="426"/>
      <c r="E10" s="400">
        <f t="shared" si="1"/>
        <v>0</v>
      </c>
      <c r="F10" s="327"/>
      <c r="H10" s="198"/>
      <c r="I10" s="198"/>
      <c r="J10" s="292"/>
      <c r="K10" s="198"/>
      <c r="L10" s="198"/>
      <c r="M10" s="198"/>
      <c r="N10" s="198"/>
      <c r="O10" s="198"/>
      <c r="P10" s="198"/>
    </row>
    <row r="11" spans="1:16" x14ac:dyDescent="0.3">
      <c r="A11" s="345"/>
      <c r="B11" s="417" t="s">
        <v>6</v>
      </c>
      <c r="C11" s="423">
        <f t="shared" si="0"/>
        <v>2.117526368678456</v>
      </c>
      <c r="D11" s="424">
        <v>1.4399179307013501</v>
      </c>
      <c r="E11" s="400">
        <f t="shared" si="1"/>
        <v>1.1883687943262413</v>
      </c>
      <c r="F11" s="323">
        <v>5.5853333333333346</v>
      </c>
      <c r="H11" s="196">
        <v>145.23079279180658</v>
      </c>
      <c r="I11" s="196">
        <v>74.301944714840104</v>
      </c>
      <c r="J11" s="290">
        <v>589.61968930365629</v>
      </c>
      <c r="K11" s="196">
        <v>294.87031493813072</v>
      </c>
      <c r="L11" s="196">
        <v>197.07051205440513</v>
      </c>
      <c r="M11" s="196">
        <v>143.82874435906606</v>
      </c>
      <c r="N11" s="196">
        <v>1071.1279187491098</v>
      </c>
      <c r="O11" s="196">
        <v>507.83433028122471</v>
      </c>
      <c r="P11" s="196">
        <v>123.17799001420677</v>
      </c>
    </row>
    <row r="12" spans="1:16" x14ac:dyDescent="0.3">
      <c r="A12" s="345"/>
      <c r="B12" s="417"/>
      <c r="C12" s="423">
        <f t="shared" si="0"/>
        <v>0</v>
      </c>
      <c r="D12" s="427"/>
      <c r="E12" s="400">
        <f t="shared" si="1"/>
        <v>0</v>
      </c>
      <c r="F12" s="325"/>
      <c r="H12" s="199"/>
      <c r="I12" s="199"/>
      <c r="J12" s="293"/>
      <c r="K12" s="199"/>
      <c r="L12" s="199"/>
      <c r="M12" s="199"/>
      <c r="N12" s="199"/>
      <c r="O12" s="199"/>
      <c r="P12" s="199"/>
    </row>
    <row r="13" spans="1:16" x14ac:dyDescent="0.3">
      <c r="A13" s="345"/>
      <c r="B13" s="417"/>
      <c r="C13" s="423">
        <f t="shared" si="0"/>
        <v>0</v>
      </c>
      <c r="D13" s="427"/>
      <c r="E13" s="400">
        <f t="shared" si="1"/>
        <v>0</v>
      </c>
      <c r="F13" s="325"/>
      <c r="H13" s="199"/>
      <c r="I13" s="199"/>
      <c r="J13" s="293"/>
      <c r="K13" s="199"/>
      <c r="L13" s="199"/>
      <c r="M13" s="199"/>
      <c r="N13" s="199"/>
      <c r="O13" s="199"/>
      <c r="P13" s="199"/>
    </row>
    <row r="14" spans="1:16" x14ac:dyDescent="0.3">
      <c r="A14" s="345"/>
      <c r="B14" s="418" t="s">
        <v>7</v>
      </c>
      <c r="C14" s="423">
        <f t="shared" si="0"/>
        <v>0.99379130862615017</v>
      </c>
      <c r="D14" s="428">
        <v>0.67577808986578214</v>
      </c>
      <c r="E14" s="400">
        <f t="shared" si="1"/>
        <v>1.0104078014184397</v>
      </c>
      <c r="F14" s="405">
        <v>4.7489166666666662</v>
      </c>
      <c r="G14" s="404"/>
      <c r="H14" s="406">
        <v>129.16446393698914</v>
      </c>
      <c r="I14" s="406">
        <v>85.584717425495683</v>
      </c>
      <c r="J14" s="407">
        <v>208.25459523984705</v>
      </c>
      <c r="K14" s="406">
        <v>143.95681227108656</v>
      </c>
      <c r="L14" s="406">
        <v>146.57343399164151</v>
      </c>
      <c r="M14" s="406">
        <v>126.96044999283689</v>
      </c>
      <c r="N14" s="406">
        <v>325.91725139051283</v>
      </c>
      <c r="O14" s="406">
        <v>143.47131755853263</v>
      </c>
      <c r="P14" s="406">
        <v>125.20903707975059</v>
      </c>
    </row>
    <row r="15" spans="1:16" x14ac:dyDescent="0.3">
      <c r="A15" s="345"/>
      <c r="B15" s="418"/>
      <c r="C15" s="423">
        <f t="shared" si="0"/>
        <v>0</v>
      </c>
      <c r="D15" s="428"/>
      <c r="E15" s="400">
        <f t="shared" si="1"/>
        <v>0</v>
      </c>
      <c r="F15" s="405"/>
      <c r="G15" s="404"/>
      <c r="H15" s="406"/>
      <c r="I15" s="406"/>
      <c r="J15" s="407"/>
      <c r="K15" s="406"/>
      <c r="L15" s="406"/>
      <c r="M15" s="406"/>
      <c r="N15" s="406"/>
      <c r="O15" s="406"/>
      <c r="P15" s="406"/>
    </row>
    <row r="16" spans="1:16" ht="15" thickBot="1" x14ac:dyDescent="0.35">
      <c r="A16" s="345"/>
      <c r="B16" s="418"/>
      <c r="C16" s="423">
        <f t="shared" si="0"/>
        <v>0</v>
      </c>
      <c r="D16" s="428"/>
      <c r="E16" s="400">
        <f t="shared" si="1"/>
        <v>0</v>
      </c>
      <c r="F16" s="405"/>
      <c r="G16" s="404"/>
      <c r="H16" s="406"/>
      <c r="I16" s="406"/>
      <c r="J16" s="407"/>
      <c r="K16" s="406"/>
      <c r="L16" s="406"/>
      <c r="M16" s="406"/>
      <c r="N16" s="406"/>
      <c r="O16" s="406"/>
      <c r="P16" s="406"/>
    </row>
    <row r="17" spans="1:17" ht="18" x14ac:dyDescent="0.35">
      <c r="A17" s="345"/>
      <c r="B17" s="419" t="s">
        <v>8</v>
      </c>
      <c r="C17" s="449">
        <f t="shared" si="0"/>
        <v>3.8538356609509816</v>
      </c>
      <c r="D17" s="431">
        <v>2.6206082494466676</v>
      </c>
      <c r="E17" s="432">
        <f t="shared" si="1"/>
        <v>1.9225886524822691</v>
      </c>
      <c r="F17" s="433">
        <v>9.0361666666666647</v>
      </c>
      <c r="G17" s="434"/>
      <c r="H17" s="442">
        <v>161.95527741245053</v>
      </c>
      <c r="I17" s="435">
        <v>81.309723555053139</v>
      </c>
      <c r="J17" s="436">
        <v>694.8195805987383</v>
      </c>
      <c r="K17" s="442">
        <v>462.55454736599961</v>
      </c>
      <c r="L17" s="442">
        <v>282.71924263537295</v>
      </c>
      <c r="M17" s="442">
        <v>176.08941873942311</v>
      </c>
      <c r="N17" s="435">
        <v>1405.4496465719985</v>
      </c>
      <c r="O17" s="435">
        <v>975.61307192407662</v>
      </c>
      <c r="P17" s="435">
        <v>125.44050102243352</v>
      </c>
      <c r="Q17" s="437"/>
    </row>
    <row r="18" spans="1:17" ht="18" x14ac:dyDescent="0.35">
      <c r="A18" s="345"/>
      <c r="B18" s="419"/>
      <c r="C18" s="450">
        <f t="shared" si="0"/>
        <v>0</v>
      </c>
      <c r="D18" s="431"/>
      <c r="E18" s="432">
        <f t="shared" si="1"/>
        <v>0</v>
      </c>
      <c r="F18" s="433"/>
      <c r="G18" s="434"/>
      <c r="H18" s="443"/>
      <c r="I18" s="435"/>
      <c r="J18" s="436"/>
      <c r="K18" s="443"/>
      <c r="L18" s="443"/>
      <c r="M18" s="443"/>
      <c r="N18" s="435"/>
      <c r="O18" s="435"/>
      <c r="P18" s="435"/>
      <c r="Q18" s="437"/>
    </row>
    <row r="19" spans="1:17" ht="18" x14ac:dyDescent="0.35">
      <c r="A19" s="345"/>
      <c r="B19" s="419"/>
      <c r="C19" s="450">
        <f t="shared" si="0"/>
        <v>0</v>
      </c>
      <c r="D19" s="431"/>
      <c r="E19" s="432">
        <f t="shared" si="1"/>
        <v>0</v>
      </c>
      <c r="F19" s="433"/>
      <c r="G19" s="434"/>
      <c r="H19" s="443"/>
      <c r="I19" s="435"/>
      <c r="J19" s="436"/>
      <c r="K19" s="443"/>
      <c r="L19" s="443"/>
      <c r="M19" s="443"/>
      <c r="N19" s="435"/>
      <c r="O19" s="435"/>
      <c r="P19" s="435"/>
      <c r="Q19" s="437"/>
    </row>
    <row r="20" spans="1:17" ht="18" x14ac:dyDescent="0.35">
      <c r="A20" s="345"/>
      <c r="B20" s="420" t="s">
        <v>9</v>
      </c>
      <c r="C20" s="450">
        <f t="shared" si="0"/>
        <v>10.350123233016811</v>
      </c>
      <c r="D20" s="438">
        <v>7.0380837984514324</v>
      </c>
      <c r="E20" s="432">
        <f t="shared" si="1"/>
        <v>1.9699113475177301</v>
      </c>
      <c r="F20" s="439">
        <v>9.2585833333333323</v>
      </c>
      <c r="G20" s="440"/>
      <c r="H20" s="444">
        <v>145.56731629879079</v>
      </c>
      <c r="I20" s="441">
        <v>68.564218447843288</v>
      </c>
      <c r="J20" s="441">
        <v>986.9376856929897</v>
      </c>
      <c r="K20" s="444">
        <v>506.59885896624257</v>
      </c>
      <c r="L20" s="444">
        <v>242.20079224657863</v>
      </c>
      <c r="M20" s="444">
        <v>183.47183042992251</v>
      </c>
      <c r="N20" s="441">
        <v>1491.4418532679683</v>
      </c>
      <c r="O20" s="441">
        <v>692.61892053739371</v>
      </c>
      <c r="P20" s="441">
        <v>136.0555705669766</v>
      </c>
      <c r="Q20" s="437"/>
    </row>
    <row r="21" spans="1:17" ht="18" x14ac:dyDescent="0.35">
      <c r="A21" s="345"/>
      <c r="B21" s="420"/>
      <c r="C21" s="450">
        <f t="shared" si="0"/>
        <v>0</v>
      </c>
      <c r="D21" s="438"/>
      <c r="E21" s="432">
        <f t="shared" si="1"/>
        <v>0</v>
      </c>
      <c r="F21" s="439"/>
      <c r="G21" s="440"/>
      <c r="H21" s="444"/>
      <c r="I21" s="441"/>
      <c r="J21" s="441"/>
      <c r="K21" s="444"/>
      <c r="L21" s="444"/>
      <c r="M21" s="444"/>
      <c r="N21" s="441"/>
      <c r="O21" s="441"/>
      <c r="P21" s="441"/>
      <c r="Q21" s="437"/>
    </row>
    <row r="22" spans="1:17" ht="18.600000000000001" thickBot="1" x14ac:dyDescent="0.4">
      <c r="A22" s="345"/>
      <c r="B22" s="420"/>
      <c r="C22" s="451">
        <f t="shared" si="0"/>
        <v>0</v>
      </c>
      <c r="D22" s="438"/>
      <c r="E22" s="432">
        <f t="shared" si="1"/>
        <v>0</v>
      </c>
      <c r="F22" s="439"/>
      <c r="G22" s="440"/>
      <c r="H22" s="445"/>
      <c r="I22" s="441"/>
      <c r="J22" s="441"/>
      <c r="K22" s="445"/>
      <c r="L22" s="445"/>
      <c r="M22" s="445"/>
      <c r="N22" s="441"/>
      <c r="O22" s="441"/>
      <c r="P22" s="441"/>
      <c r="Q22" s="437"/>
    </row>
    <row r="23" spans="1:17" x14ac:dyDescent="0.3">
      <c r="A23" s="345"/>
      <c r="B23" s="591" t="s">
        <v>10</v>
      </c>
      <c r="C23" s="423">
        <f t="shared" si="0"/>
        <v>34.277332144808902</v>
      </c>
      <c r="D23" s="429">
        <v>23.308585858470053</v>
      </c>
      <c r="E23" s="400">
        <f t="shared" si="1"/>
        <v>1.8097695035460994</v>
      </c>
      <c r="F23" s="409">
        <v>8.5059166666666677</v>
      </c>
      <c r="G23" s="408"/>
      <c r="H23" s="410">
        <v>179.79049450359832</v>
      </c>
      <c r="I23" s="410">
        <v>79.572910182668821</v>
      </c>
      <c r="J23" s="411">
        <v>2073.1609252272406</v>
      </c>
      <c r="K23" s="410">
        <v>872.31615737321363</v>
      </c>
      <c r="L23" s="410">
        <v>299.95761891480839</v>
      </c>
      <c r="M23" s="410">
        <v>209.09439925270036</v>
      </c>
      <c r="N23" s="410">
        <v>3010.7841870326756</v>
      </c>
      <c r="O23" s="410">
        <v>2783.2227466463437</v>
      </c>
      <c r="P23" s="410">
        <v>151.38409780214826</v>
      </c>
    </row>
    <row r="24" spans="1:17" ht="15" thickBot="1" x14ac:dyDescent="0.35">
      <c r="A24" s="345"/>
      <c r="B24" s="591"/>
      <c r="C24" s="423">
        <f t="shared" si="0"/>
        <v>0</v>
      </c>
      <c r="D24" s="429"/>
      <c r="E24" s="400">
        <f t="shared" si="1"/>
        <v>0</v>
      </c>
      <c r="F24" s="409"/>
      <c r="G24" s="408"/>
      <c r="H24" s="410"/>
      <c r="I24" s="410"/>
      <c r="J24" s="411"/>
      <c r="K24" s="410"/>
      <c r="L24" s="410"/>
      <c r="M24" s="410"/>
      <c r="N24" s="410"/>
      <c r="O24" s="410"/>
      <c r="P24" s="410"/>
    </row>
    <row r="25" spans="1:17" ht="15" thickBot="1" x14ac:dyDescent="0.35">
      <c r="A25" s="345"/>
      <c r="B25" s="421"/>
      <c r="C25" s="423">
        <f t="shared" si="0"/>
        <v>0</v>
      </c>
      <c r="D25" s="429"/>
      <c r="E25" s="400">
        <f t="shared" si="1"/>
        <v>0</v>
      </c>
      <c r="F25" s="409"/>
      <c r="G25" s="408"/>
      <c r="H25" s="412"/>
      <c r="I25" s="410"/>
      <c r="J25" s="411"/>
      <c r="K25" s="410"/>
      <c r="L25" s="410"/>
      <c r="M25" s="410"/>
      <c r="N25" s="410"/>
      <c r="O25" s="410"/>
      <c r="P25" s="410"/>
    </row>
    <row r="26" spans="1:17" ht="15.6" x14ac:dyDescent="0.3">
      <c r="A26" s="345"/>
      <c r="B26" s="245" t="s">
        <v>31</v>
      </c>
      <c r="C26" s="423">
        <f t="shared" si="0"/>
        <v>9.2698224070773091E-2</v>
      </c>
      <c r="D26" s="424">
        <v>6.3034792368125703E-2</v>
      </c>
      <c r="E26" s="400">
        <f t="shared" si="1"/>
        <v>0.36537234042553196</v>
      </c>
      <c r="F26" s="323">
        <v>1.7172500000000002</v>
      </c>
      <c r="H26" s="196">
        <v>91.582495723750128</v>
      </c>
      <c r="I26" s="249">
        <v>89.009769722958154</v>
      </c>
      <c r="J26" s="290">
        <v>93.06340007980323</v>
      </c>
      <c r="K26" s="196">
        <v>80.100185721958937</v>
      </c>
      <c r="L26" s="249">
        <v>129.00622199080769</v>
      </c>
      <c r="M26" s="249">
        <v>129.00622199080769</v>
      </c>
      <c r="N26" s="196">
        <v>101.8739670494143</v>
      </c>
      <c r="O26" s="196">
        <v>210.65829485587844</v>
      </c>
      <c r="P26" s="249">
        <v>106.94424369081618</v>
      </c>
    </row>
    <row r="27" spans="1:17" ht="15.6" x14ac:dyDescent="0.3">
      <c r="A27" s="345"/>
      <c r="B27" s="276"/>
      <c r="C27" s="423">
        <f t="shared" si="0"/>
        <v>0</v>
      </c>
      <c r="D27" s="427"/>
      <c r="E27" s="400">
        <f t="shared" si="1"/>
        <v>0</v>
      </c>
      <c r="F27" s="325"/>
      <c r="H27" s="262"/>
      <c r="I27" s="202"/>
      <c r="J27" s="297"/>
      <c r="K27" s="202"/>
      <c r="L27" s="202"/>
      <c r="M27" s="202"/>
      <c r="N27" s="202"/>
      <c r="O27" s="202"/>
      <c r="P27" s="202"/>
    </row>
    <row r="28" spans="1:17" ht="15.6" x14ac:dyDescent="0.3">
      <c r="A28" s="345"/>
      <c r="B28" s="276"/>
      <c r="C28" s="423">
        <f t="shared" si="0"/>
        <v>0</v>
      </c>
      <c r="D28" s="427"/>
      <c r="E28" s="400">
        <f t="shared" si="1"/>
        <v>0</v>
      </c>
      <c r="F28" s="325"/>
      <c r="H28" s="262"/>
      <c r="I28" s="202"/>
      <c r="J28" s="297"/>
      <c r="K28" s="202"/>
      <c r="L28" s="202"/>
      <c r="M28" s="202"/>
      <c r="N28" s="202"/>
      <c r="O28" s="202"/>
      <c r="P28" s="202"/>
    </row>
    <row r="29" spans="1:17" ht="15.6" x14ac:dyDescent="0.3">
      <c r="A29" s="345"/>
      <c r="B29" s="278" t="s">
        <v>32</v>
      </c>
      <c r="C29" s="423">
        <f t="shared" si="0"/>
        <v>0.74775203010497115</v>
      </c>
      <c r="D29" s="424">
        <v>0.50847138047138041</v>
      </c>
      <c r="E29" s="400">
        <f t="shared" si="1"/>
        <v>2.2762411347517726</v>
      </c>
      <c r="F29" s="323">
        <v>10.698333333333332</v>
      </c>
      <c r="H29" s="196">
        <v>112.63046431772641</v>
      </c>
      <c r="I29" s="196">
        <v>114.55211234126703</v>
      </c>
      <c r="J29" s="290">
        <v>174.29435104258314</v>
      </c>
      <c r="K29" s="196">
        <v>193.90536893312347</v>
      </c>
      <c r="L29" s="196">
        <v>154.70310263437025</v>
      </c>
      <c r="M29" s="196">
        <v>154.70310263437025</v>
      </c>
      <c r="N29" s="196">
        <v>407.92618378155231</v>
      </c>
      <c r="O29" s="196">
        <v>268.43484927122978</v>
      </c>
      <c r="P29" s="196">
        <v>123.33973114249642</v>
      </c>
    </row>
    <row r="30" spans="1:17" ht="16.2" thickBot="1" x14ac:dyDescent="0.35">
      <c r="A30" s="345"/>
      <c r="B30" s="278"/>
      <c r="C30" s="353"/>
      <c r="D30" s="430"/>
      <c r="E30" s="332"/>
      <c r="F30" s="332"/>
      <c r="H30" s="262"/>
      <c r="I30" s="203"/>
      <c r="J30" s="298"/>
      <c r="K30" s="203"/>
      <c r="L30" s="203"/>
      <c r="M30" s="203"/>
      <c r="N30" s="203"/>
      <c r="O30" s="203"/>
      <c r="P30" s="203"/>
    </row>
    <row r="31" spans="1:17" ht="16.2" thickBot="1" x14ac:dyDescent="0.35">
      <c r="A31" s="353"/>
      <c r="B31" s="255"/>
      <c r="D31" s="335"/>
      <c r="E31" s="335"/>
      <c r="F31" s="335"/>
      <c r="H31" s="264"/>
      <c r="I31" s="319"/>
      <c r="J31" s="298"/>
      <c r="K31" s="203"/>
      <c r="L31" s="319"/>
      <c r="M31" s="319"/>
      <c r="N31" s="203"/>
      <c r="O31" s="203"/>
      <c r="P31" s="319"/>
    </row>
    <row r="32" spans="1:17" ht="15" thickBot="1" x14ac:dyDescent="0.35">
      <c r="A32" s="266"/>
      <c r="B32" s="175" t="s">
        <v>51</v>
      </c>
      <c r="N32" s="175"/>
    </row>
    <row r="33" spans="1:2" x14ac:dyDescent="0.3">
      <c r="A33" s="345"/>
      <c r="B33" s="178" t="s">
        <v>3</v>
      </c>
    </row>
    <row r="34" spans="1:2" x14ac:dyDescent="0.3">
      <c r="A34" s="345"/>
      <c r="B34" s="179"/>
    </row>
    <row r="35" spans="1:2" x14ac:dyDescent="0.3">
      <c r="A35" s="345"/>
      <c r="B35" s="179"/>
    </row>
    <row r="36" spans="1:2" x14ac:dyDescent="0.3">
      <c r="A36" s="345"/>
      <c r="B36" s="180" t="s">
        <v>4</v>
      </c>
    </row>
    <row r="37" spans="1:2" x14ac:dyDescent="0.3">
      <c r="A37" s="345"/>
      <c r="B37" s="180"/>
    </row>
    <row r="38" spans="1:2" x14ac:dyDescent="0.3">
      <c r="A38" s="345"/>
      <c r="B38" s="180"/>
    </row>
    <row r="39" spans="1:2" x14ac:dyDescent="0.3">
      <c r="A39" s="345"/>
      <c r="B39" s="181" t="s">
        <v>5</v>
      </c>
    </row>
    <row r="40" spans="1:2" x14ac:dyDescent="0.3">
      <c r="A40" s="345"/>
      <c r="B40" s="181"/>
    </row>
    <row r="41" spans="1:2" x14ac:dyDescent="0.3">
      <c r="A41" s="345"/>
      <c r="B41" s="181"/>
    </row>
    <row r="42" spans="1:2" x14ac:dyDescent="0.3">
      <c r="A42" s="345"/>
      <c r="B42" s="182" t="s">
        <v>6</v>
      </c>
    </row>
    <row r="43" spans="1:2" x14ac:dyDescent="0.3">
      <c r="A43" s="345"/>
      <c r="B43" s="182"/>
    </row>
    <row r="44" spans="1:2" x14ac:dyDescent="0.3">
      <c r="A44" s="345"/>
      <c r="B44" s="182"/>
    </row>
    <row r="45" spans="1:2" x14ac:dyDescent="0.3">
      <c r="A45" s="345"/>
      <c r="B45" s="183" t="s">
        <v>7</v>
      </c>
    </row>
    <row r="46" spans="1:2" x14ac:dyDescent="0.3">
      <c r="A46" s="345"/>
      <c r="B46" s="183"/>
    </row>
    <row r="47" spans="1:2" x14ac:dyDescent="0.3">
      <c r="A47" s="345"/>
      <c r="B47" s="183"/>
    </row>
    <row r="48" spans="1:2" x14ac:dyDescent="0.3">
      <c r="A48" s="345"/>
      <c r="B48" s="317" t="s">
        <v>8</v>
      </c>
    </row>
    <row r="49" spans="1:2" x14ac:dyDescent="0.3">
      <c r="A49" s="345"/>
      <c r="B49" s="317"/>
    </row>
    <row r="50" spans="1:2" x14ac:dyDescent="0.3">
      <c r="A50" s="345"/>
      <c r="B50" s="317"/>
    </row>
    <row r="51" spans="1:2" x14ac:dyDescent="0.3">
      <c r="A51" s="345"/>
      <c r="B51" s="185" t="s">
        <v>9</v>
      </c>
    </row>
    <row r="52" spans="1:2" x14ac:dyDescent="0.3">
      <c r="A52" s="345"/>
      <c r="B52" s="185"/>
    </row>
    <row r="53" spans="1:2" x14ac:dyDescent="0.3">
      <c r="A53" s="345"/>
      <c r="B53" s="185"/>
    </row>
    <row r="54" spans="1:2" x14ac:dyDescent="0.3">
      <c r="A54" s="345"/>
      <c r="B54" s="588" t="s">
        <v>10</v>
      </c>
    </row>
    <row r="55" spans="1:2" x14ac:dyDescent="0.3">
      <c r="A55" s="345"/>
      <c r="B55" s="588"/>
    </row>
    <row r="56" spans="1:2" ht="15" thickBot="1" x14ac:dyDescent="0.35">
      <c r="A56" s="345"/>
      <c r="B56" s="70"/>
    </row>
    <row r="57" spans="1:2" ht="15.6" x14ac:dyDescent="0.3">
      <c r="A57" s="345"/>
      <c r="B57" s="245" t="s">
        <v>31</v>
      </c>
    </row>
    <row r="58" spans="1:2" ht="15.6" x14ac:dyDescent="0.3">
      <c r="A58" s="345"/>
      <c r="B58" s="276"/>
    </row>
    <row r="59" spans="1:2" ht="15.6" x14ac:dyDescent="0.3">
      <c r="A59" s="345"/>
      <c r="B59" s="276"/>
    </row>
    <row r="60" spans="1:2" ht="15.6" x14ac:dyDescent="0.3">
      <c r="A60" s="345"/>
      <c r="B60" s="278" t="s">
        <v>32</v>
      </c>
    </row>
    <row r="61" spans="1:2" ht="15.6" x14ac:dyDescent="0.3">
      <c r="A61" s="345"/>
      <c r="B61" s="278"/>
    </row>
    <row r="62" spans="1:2" ht="16.2" thickBot="1" x14ac:dyDescent="0.35">
      <c r="A62" s="353"/>
      <c r="B62" s="255"/>
    </row>
  </sheetData>
  <mergeCells count="2">
    <mergeCell ref="B23:B24"/>
    <mergeCell ref="B54:B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HEP10-19</vt:lpstr>
      <vt:lpstr>FOLD SUMMARY</vt:lpstr>
      <vt:lpstr>'HEP10-19'!Print_Area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Loranne Agius</cp:lastModifiedBy>
  <cp:lastPrinted>2020-01-30T10:57:52Z</cp:lastPrinted>
  <dcterms:created xsi:type="dcterms:W3CDTF">2019-01-23T13:54:34Z</dcterms:created>
  <dcterms:modified xsi:type="dcterms:W3CDTF">2020-02-04T11:24:58Z</dcterms:modified>
</cp:coreProperties>
</file>