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C22" i="2" l="1"/>
  <c r="D22" i="2"/>
  <c r="E22" i="2"/>
  <c r="F22" i="2"/>
  <c r="G22" i="2"/>
  <c r="H22" i="2"/>
  <c r="I22" i="2"/>
  <c r="J22" i="2"/>
  <c r="K22" i="2"/>
  <c r="L22" i="2"/>
  <c r="M22" i="2"/>
  <c r="B22" i="2"/>
  <c r="C21" i="2"/>
  <c r="D21" i="2"/>
  <c r="E21" i="2"/>
  <c r="F21" i="2"/>
  <c r="G21" i="2"/>
  <c r="H21" i="2"/>
  <c r="I21" i="2"/>
  <c r="J21" i="2"/>
  <c r="K21" i="2"/>
  <c r="L21" i="2"/>
  <c r="M21" i="2"/>
  <c r="B21" i="2"/>
  <c r="C18" i="2" l="1"/>
  <c r="D18" i="2"/>
  <c r="E18" i="2"/>
  <c r="F18" i="2"/>
  <c r="G18" i="2"/>
  <c r="H18" i="2"/>
  <c r="I18" i="2"/>
  <c r="J18" i="2"/>
  <c r="K18" i="2"/>
  <c r="L18" i="2"/>
  <c r="M18" i="2"/>
  <c r="B18" i="2"/>
  <c r="C17" i="2"/>
  <c r="D17" i="2"/>
  <c r="E17" i="2"/>
  <c r="F17" i="2"/>
  <c r="G17" i="2"/>
  <c r="H17" i="2"/>
  <c r="I17" i="2"/>
  <c r="J17" i="2"/>
  <c r="K17" i="2"/>
  <c r="L17" i="2"/>
  <c r="M17" i="2"/>
  <c r="B17" i="2"/>
  <c r="C16" i="2"/>
  <c r="D16" i="2"/>
  <c r="E16" i="2"/>
  <c r="F16" i="2"/>
  <c r="G16" i="2"/>
  <c r="H16" i="2"/>
  <c r="I16" i="2"/>
  <c r="J16" i="2"/>
  <c r="K16" i="2"/>
  <c r="L16" i="2"/>
  <c r="M16" i="2"/>
  <c r="B16" i="2"/>
  <c r="C15" i="2"/>
  <c r="D15" i="2"/>
  <c r="E15" i="2"/>
  <c r="F15" i="2"/>
  <c r="G15" i="2"/>
  <c r="H15" i="2"/>
  <c r="I15" i="2"/>
  <c r="J15" i="2"/>
  <c r="K15" i="2"/>
  <c r="L15" i="2"/>
  <c r="M15" i="2"/>
  <c r="B15" i="2"/>
  <c r="C14" i="2"/>
  <c r="D14" i="2"/>
  <c r="E14" i="2"/>
  <c r="F14" i="2"/>
  <c r="G14" i="2"/>
  <c r="H14" i="2"/>
  <c r="I14" i="2"/>
  <c r="J14" i="2"/>
  <c r="K14" i="2"/>
  <c r="L14" i="2"/>
  <c r="M14" i="2"/>
  <c r="B14" i="2"/>
  <c r="C13" i="2"/>
  <c r="D13" i="2"/>
  <c r="E13" i="2"/>
  <c r="F13" i="2"/>
  <c r="G13" i="2"/>
  <c r="H13" i="2"/>
  <c r="I13" i="2"/>
  <c r="J13" i="2"/>
  <c r="K13" i="2"/>
  <c r="L13" i="2"/>
  <c r="M13" i="2"/>
  <c r="B13" i="2"/>
  <c r="C11" i="2"/>
  <c r="D11" i="2"/>
  <c r="E11" i="2"/>
  <c r="F11" i="2"/>
  <c r="G11" i="2"/>
  <c r="H11" i="2"/>
  <c r="I11" i="2"/>
  <c r="J11" i="2"/>
  <c r="K11" i="2"/>
  <c r="L11" i="2"/>
  <c r="M11" i="2"/>
  <c r="B11" i="2"/>
  <c r="F12" i="2" s="1"/>
  <c r="H12" i="2"/>
  <c r="J12" i="2"/>
  <c r="L12" i="2"/>
  <c r="G9" i="2"/>
  <c r="D12" i="2" l="1"/>
  <c r="B12" i="2"/>
  <c r="C12" i="2"/>
  <c r="M12" i="2"/>
  <c r="K12" i="2"/>
  <c r="I12" i="2"/>
  <c r="G12" i="2"/>
  <c r="E12" i="2"/>
  <c r="C9" i="2"/>
  <c r="D9" i="2"/>
  <c r="E9" i="2"/>
  <c r="F9" i="2"/>
  <c r="H9" i="2"/>
  <c r="I9" i="2"/>
  <c r="J9" i="2"/>
  <c r="K9" i="2"/>
  <c r="L9" i="2"/>
  <c r="M9" i="2"/>
  <c r="B9" i="2"/>
  <c r="C8" i="2"/>
  <c r="D8" i="2"/>
  <c r="E8" i="2"/>
  <c r="F8" i="2"/>
  <c r="G8" i="2"/>
  <c r="H8" i="2"/>
  <c r="I8" i="2"/>
  <c r="J8" i="2"/>
  <c r="K8" i="2"/>
  <c r="L8" i="2"/>
  <c r="M8" i="2"/>
  <c r="B8" i="2"/>
  <c r="C7" i="2"/>
  <c r="D7" i="2"/>
  <c r="E7" i="2"/>
  <c r="F7" i="2"/>
  <c r="G7" i="2"/>
  <c r="H7" i="2"/>
  <c r="I7" i="2"/>
  <c r="J7" i="2"/>
  <c r="K7" i="2"/>
  <c r="L7" i="2"/>
  <c r="M7" i="2"/>
  <c r="B7" i="2"/>
  <c r="C6" i="2"/>
  <c r="D6" i="2"/>
  <c r="E6" i="2"/>
  <c r="F6" i="2"/>
  <c r="G6" i="2"/>
  <c r="H6" i="2"/>
  <c r="I6" i="2"/>
  <c r="J6" i="2"/>
  <c r="K6" i="2"/>
  <c r="L6" i="2"/>
  <c r="M6" i="2"/>
  <c r="B6" i="2"/>
  <c r="L10" i="2" l="1"/>
  <c r="J10" i="2"/>
  <c r="H10" i="2"/>
  <c r="F10" i="2"/>
  <c r="M10" i="2"/>
  <c r="K10" i="2"/>
  <c r="I10" i="2"/>
  <c r="G10" i="2"/>
  <c r="E10" i="2"/>
</calcChain>
</file>

<file path=xl/sharedStrings.xml><?xml version="1.0" encoding="utf-8"?>
<sst xmlns="http://schemas.openxmlformats.org/spreadsheetml/2006/main" count="14" uniqueCount="13">
  <si>
    <t>Vdd (V)</t>
  </si>
  <si>
    <t>Writing Time (s)</t>
  </si>
  <si>
    <t>Reading Time (s)</t>
  </si>
  <si>
    <t>Writing Energy (J)</t>
  </si>
  <si>
    <t>Reading Energy (J)</t>
  </si>
  <si>
    <t>Writing Frequency</t>
  </si>
  <si>
    <t>Reading Frequency</t>
  </si>
  <si>
    <t>Writing Power</t>
  </si>
  <si>
    <t>Reading Power</t>
  </si>
  <si>
    <t>Double WF</t>
  </si>
  <si>
    <t>Quad WF</t>
  </si>
  <si>
    <t>Vdd(%)</t>
  </si>
  <si>
    <t>Async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</si>
</sst>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8411030211182"/>
          <c:y val="6.1901926893284678E-2"/>
          <c:w val="0.45971128608923884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Sheet2!$A$6</c:f>
              <c:strCache>
                <c:ptCount val="1"/>
                <c:pt idx="0">
                  <c:v>Writing Frequency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0.30615985240338683"/>
                  <c:y val="0.24492520751979174"/>
                </c:manualLayout>
              </c:layout>
              <c:numFmt formatCode="General" sourceLinked="0"/>
            </c:trendlineLbl>
          </c:trendline>
          <c:xVal>
            <c:numRef>
              <c:f>Sheet2!$B$1:$M$1</c:f>
              <c:numCache>
                <c:formatCode>General</c:formatCode>
                <c:ptCount val="12"/>
                <c:pt idx="0">
                  <c:v>0.19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1</c:v>
                </c:pt>
                <c:pt idx="10">
                  <c:v>1.0999999999999999</c:v>
                </c:pt>
                <c:pt idx="11">
                  <c:v>1.2</c:v>
                </c:pt>
              </c:numCache>
            </c:numRef>
          </c:xVal>
          <c:yVal>
            <c:numRef>
              <c:f>Sheet2!$B$6:$M$6</c:f>
              <c:numCache>
                <c:formatCode>0.0000E+00</c:formatCode>
                <c:ptCount val="12"/>
                <c:pt idx="0">
                  <c:v>522448.52918012737</c:v>
                </c:pt>
                <c:pt idx="1">
                  <c:v>742253.5666979244</c:v>
                </c:pt>
                <c:pt idx="2">
                  <c:v>3902332.4188234652</c:v>
                </c:pt>
                <c:pt idx="3">
                  <c:v>15198527.983831784</c:v>
                </c:pt>
                <c:pt idx="4">
                  <c:v>38868167.651568443</c:v>
                </c:pt>
                <c:pt idx="5">
                  <c:v>69004839.745201513</c:v>
                </c:pt>
                <c:pt idx="6">
                  <c:v>99851861.141446948</c:v>
                </c:pt>
                <c:pt idx="7">
                  <c:v>129082636.2640814</c:v>
                </c:pt>
                <c:pt idx="8">
                  <c:v>156574671.16816479</c:v>
                </c:pt>
                <c:pt idx="9">
                  <c:v>185112928.09594467</c:v>
                </c:pt>
                <c:pt idx="10">
                  <c:v>212064891.53037703</c:v>
                </c:pt>
                <c:pt idx="11">
                  <c:v>234034056.61899897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Sheet2!$A$7</c:f>
              <c:strCache>
                <c:ptCount val="1"/>
                <c:pt idx="0">
                  <c:v>Reading Frequency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0.43377491516489308"/>
                  <c:y val="5.0358491773894114E-2"/>
                </c:manualLayout>
              </c:layout>
              <c:numFmt formatCode="General" sourceLinked="0"/>
            </c:trendlineLbl>
          </c:trendline>
          <c:xVal>
            <c:numRef>
              <c:f>Sheet2!$B$1:$M$1</c:f>
              <c:numCache>
                <c:formatCode>General</c:formatCode>
                <c:ptCount val="12"/>
                <c:pt idx="0">
                  <c:v>0.19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1</c:v>
                </c:pt>
                <c:pt idx="10">
                  <c:v>1.0999999999999999</c:v>
                </c:pt>
                <c:pt idx="11">
                  <c:v>1.2</c:v>
                </c:pt>
              </c:numCache>
            </c:numRef>
          </c:xVal>
          <c:yVal>
            <c:numRef>
              <c:f>Sheet2!$B$7:$M$7</c:f>
              <c:numCache>
                <c:formatCode>0.0000E+00</c:formatCode>
                <c:ptCount val="12"/>
                <c:pt idx="0">
                  <c:v>499590.23761723383</c:v>
                </c:pt>
                <c:pt idx="1">
                  <c:v>699075.00084181374</c:v>
                </c:pt>
                <c:pt idx="2">
                  <c:v>6607292.2925764909</c:v>
                </c:pt>
                <c:pt idx="3">
                  <c:v>33035351.14966416</c:v>
                </c:pt>
                <c:pt idx="4">
                  <c:v>83229159.424378097</c:v>
                </c:pt>
                <c:pt idx="5">
                  <c:v>140015476.87008715</c:v>
                </c:pt>
                <c:pt idx="6">
                  <c:v>195495970.8340691</c:v>
                </c:pt>
                <c:pt idx="7">
                  <c:v>245937673.05317757</c:v>
                </c:pt>
                <c:pt idx="8">
                  <c:v>291240176.51557243</c:v>
                </c:pt>
                <c:pt idx="9">
                  <c:v>332616976.59737611</c:v>
                </c:pt>
                <c:pt idx="10">
                  <c:v>370078613.23766798</c:v>
                </c:pt>
                <c:pt idx="11">
                  <c:v>399967534.98077035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57760"/>
        <c:axId val="64759296"/>
      </c:scatterChart>
      <c:valAx>
        <c:axId val="647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759296"/>
        <c:crosses val="autoZero"/>
        <c:crossBetween val="midCat"/>
      </c:valAx>
      <c:valAx>
        <c:axId val="64759296"/>
        <c:scaling>
          <c:orientation val="minMax"/>
        </c:scaling>
        <c:delete val="0"/>
        <c:axPos val="l"/>
        <c:majorGridlines/>
        <c:numFmt formatCode="0.0000E+00" sourceLinked="1"/>
        <c:majorTickMark val="out"/>
        <c:minorTickMark val="none"/>
        <c:tickLblPos val="nextTo"/>
        <c:crossAx val="64757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Sheet2!$A$22</c:f>
              <c:strCache>
                <c:ptCount val="1"/>
                <c:pt idx="0">
                  <c:v>Async</c:v>
                </c:pt>
              </c:strCache>
            </c:strRef>
          </c:tx>
          <c:marker>
            <c:spPr>
              <a:solidFill>
                <a:schemeClr val="accent1"/>
              </a:solidFill>
            </c:spPr>
          </c:marker>
          <c:xVal>
            <c:numRef>
              <c:f>Sheet2!$B$21:$M$21</c:f>
              <c:numCache>
                <c:formatCode>General</c:formatCode>
                <c:ptCount val="12"/>
                <c:pt idx="0">
                  <c:v>0.15833333333333335</c:v>
                </c:pt>
                <c:pt idx="1">
                  <c:v>0.16666666666666669</c:v>
                </c:pt>
                <c:pt idx="2">
                  <c:v>0.25000000000000006</c:v>
                </c:pt>
                <c:pt idx="3">
                  <c:v>0.33333333333333337</c:v>
                </c:pt>
                <c:pt idx="4">
                  <c:v>0.41666666666666669</c:v>
                </c:pt>
                <c:pt idx="5">
                  <c:v>0.5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0.75</c:v>
                </c:pt>
                <c:pt idx="9">
                  <c:v>0.83333333333333337</c:v>
                </c:pt>
                <c:pt idx="10">
                  <c:v>0.91666666666666663</c:v>
                </c:pt>
                <c:pt idx="11">
                  <c:v>1</c:v>
                </c:pt>
              </c:numCache>
            </c:numRef>
          </c:xVal>
          <c:yVal>
            <c:numRef>
              <c:f>Sheet2!$B$22:$M$22</c:f>
              <c:numCache>
                <c:formatCode>0.0000E+00</c:formatCode>
                <c:ptCount val="12"/>
                <c:pt idx="0">
                  <c:v>1.2499130288146955E-3</c:v>
                </c:pt>
                <c:pt idx="1">
                  <c:v>1.7489992515431917E-3</c:v>
                </c:pt>
                <c:pt idx="2">
                  <c:v>1.6530628702968453E-2</c:v>
                </c:pt>
                <c:pt idx="3">
                  <c:v>8.2650365648396701E-2</c:v>
                </c:pt>
                <c:pt idx="4">
                  <c:v>0.20822907036371804</c:v>
                </c:pt>
                <c:pt idx="5">
                  <c:v>0.35030141823889704</c:v>
                </c:pt>
                <c:pt idx="6">
                  <c:v>0.48910675715303753</c:v>
                </c:pt>
                <c:pt idx="7">
                  <c:v>0.61530566187935343</c:v>
                </c:pt>
                <c:pt idx="8">
                  <c:v>0.72864692648379392</c:v>
                </c:pt>
                <c:pt idx="9">
                  <c:v>0.83216656641825393</c:v>
                </c:pt>
                <c:pt idx="10">
                  <c:v>0.92589095130765064</c:v>
                </c:pt>
                <c:pt idx="11">
                  <c:v>1.0006693394565183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8752"/>
        <c:axId val="69572864"/>
      </c:scatterChart>
      <c:valAx>
        <c:axId val="695787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Vdd(%)</a:t>
                </a:r>
              </a:p>
            </c:rich>
          </c:tx>
          <c:layout/>
          <c:overlay val="0"/>
        </c:title>
        <c:numFmt formatCode="0.00%" sourceLinked="0"/>
        <c:majorTickMark val="none"/>
        <c:minorTickMark val="none"/>
        <c:tickLblPos val="nextTo"/>
        <c:crossAx val="69572864"/>
        <c:crosses val="autoZero"/>
        <c:crossBetween val="midCat"/>
      </c:valAx>
      <c:valAx>
        <c:axId val="69572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Frequency(%)</a:t>
                </a:r>
              </a:p>
            </c:rich>
          </c:tx>
          <c:layout/>
          <c:overlay val="0"/>
        </c:title>
        <c:numFmt formatCode="0.00%" sourceLinked="0"/>
        <c:majorTickMark val="none"/>
        <c:minorTickMark val="none"/>
        <c:tickLblPos val="nextTo"/>
        <c:crossAx val="69578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228598</xdr:colOff>
      <xdr:row>2</xdr:row>
      <xdr:rowOff>21166</xdr:rowOff>
    </xdr:from>
    <xdr:to>
      <xdr:col>23</xdr:col>
      <xdr:colOff>203198</xdr:colOff>
      <xdr:row>27</xdr:row>
      <xdr:rowOff>50799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461434</xdr:colOff>
      <xdr:row>0</xdr:row>
      <xdr:rowOff>110067</xdr:rowOff>
    </xdr:from>
    <xdr:to>
      <xdr:col>19</xdr:col>
      <xdr:colOff>516467</xdr:colOff>
      <xdr:row>21</xdr:row>
      <xdr:rowOff>135467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90" zoomScaleNormal="90" workbookViewId="0">
      <selection activeCell="L25" sqref="L25"/>
    </sheetView>
  </sheetViews>
  <sheetFormatPr defaultRowHeight="14.4" x14ac:dyDescent="0.3"/>
  <cols>
    <col min="1" max="1" width="17.44140625" bestFit="1" customWidth="1"/>
    <col min="2" max="13" width="11.5546875" bestFit="1" customWidth="1"/>
  </cols>
  <sheetData>
    <row r="1" spans="1:13" x14ac:dyDescent="0.25">
      <c r="A1" t="s">
        <v>0</v>
      </c>
      <c r="B1" s="1">
        <v>0.19</v>
      </c>
      <c r="C1" s="1">
        <v>0.2</v>
      </c>
      <c r="D1" s="1">
        <v>0.30000000000000004</v>
      </c>
      <c r="E1" s="1">
        <v>0.4</v>
      </c>
      <c r="F1" s="1">
        <v>0.5</v>
      </c>
      <c r="G1" s="1">
        <v>0.6</v>
      </c>
      <c r="H1" s="1">
        <v>0.7</v>
      </c>
      <c r="I1" s="1">
        <v>0.79999999999999993</v>
      </c>
      <c r="J1" s="1">
        <v>0.89999999999999991</v>
      </c>
      <c r="K1" s="1">
        <v>1</v>
      </c>
      <c r="L1" s="1">
        <v>1.0999999999999999</v>
      </c>
      <c r="M1" s="1">
        <v>1.2</v>
      </c>
    </row>
    <row r="2" spans="1:13" x14ac:dyDescent="0.25">
      <c r="A2" t="s">
        <v>1</v>
      </c>
      <c r="B2" s="2">
        <v>1.9140641501456399E-6</v>
      </c>
      <c r="C2" s="2">
        <v>1.3472484941348499E-6</v>
      </c>
      <c r="D2" s="2">
        <v>2.5625700034583298E-7</v>
      </c>
      <c r="E2" s="2">
        <v>6.57958455623993E-8</v>
      </c>
      <c r="F2" s="2">
        <v>2.5727994408289199E-8</v>
      </c>
      <c r="G2" s="2">
        <v>1.44917371548499E-8</v>
      </c>
      <c r="H2" s="2">
        <v>1.0014835863534201E-8</v>
      </c>
      <c r="I2" s="2">
        <v>7.7469753403096596E-9</v>
      </c>
      <c r="J2" s="2">
        <v>6.38672904461014E-9</v>
      </c>
      <c r="K2" s="2">
        <v>5.4021078391764002E-9</v>
      </c>
      <c r="L2" s="2">
        <v>4.7155377431099004E-9</v>
      </c>
      <c r="M2" s="2">
        <v>4.2728823934713597E-9</v>
      </c>
    </row>
    <row r="3" spans="1:13" x14ac:dyDescent="0.25">
      <c r="A3" t="s">
        <v>2</v>
      </c>
      <c r="B3" s="2">
        <v>2.00164039387447E-6</v>
      </c>
      <c r="C3" s="2">
        <v>1.43046167978517E-6</v>
      </c>
      <c r="D3" s="2">
        <v>1.51347928276691E-7</v>
      </c>
      <c r="E3" s="2">
        <v>3.0270603011591298E-8</v>
      </c>
      <c r="F3" s="2">
        <v>1.20150198189686E-8</v>
      </c>
      <c r="G3" s="2">
        <v>7.1420675939121099E-9</v>
      </c>
      <c r="H3" s="2">
        <v>5.1151949359036602E-9</v>
      </c>
      <c r="I3" s="2">
        <v>4.0660708365073302E-9</v>
      </c>
      <c r="J3" s="2">
        <v>3.4335922054577201E-9</v>
      </c>
      <c r="K3" s="2">
        <v>3.0064610959724798E-9</v>
      </c>
      <c r="L3" s="2">
        <v>2.70212858627902E-9</v>
      </c>
      <c r="M3" s="2">
        <v>2.5002029228399202E-9</v>
      </c>
    </row>
    <row r="4" spans="1:13" x14ac:dyDescent="0.25">
      <c r="A4" t="s">
        <v>3</v>
      </c>
      <c r="B4" s="2">
        <v>-2.5030705933466399E-12</v>
      </c>
      <c r="C4" s="2">
        <v>-2.06567298844613E-12</v>
      </c>
      <c r="D4" s="2">
        <v>-1.6076055394785501E-12</v>
      </c>
      <c r="E4" s="2">
        <v>-1.81104458297443E-12</v>
      </c>
      <c r="F4" s="2">
        <v>-1.9099156188517102E-12</v>
      </c>
      <c r="G4" s="2">
        <v>-2.2896162816564799E-12</v>
      </c>
      <c r="H4" s="2">
        <v>-2.9669033811003998E-12</v>
      </c>
      <c r="I4" s="2">
        <v>-3.82395192386588E-12</v>
      </c>
      <c r="J4" s="2">
        <v>-4.8772849395893003E-12</v>
      </c>
      <c r="K4" s="2">
        <v>-5.8769488789814502E-12</v>
      </c>
      <c r="L4" s="2">
        <v>-7.1544094553472203E-12</v>
      </c>
      <c r="M4" s="2">
        <v>-8.6882690277691692E-12</v>
      </c>
    </row>
    <row r="5" spans="1:13" x14ac:dyDescent="0.25">
      <c r="A5" t="s">
        <v>4</v>
      </c>
      <c r="B5" s="2">
        <v>-2.5744551084043799E-12</v>
      </c>
      <c r="C5" s="2">
        <v>-2.1390991491305798E-12</v>
      </c>
      <c r="D5" s="2">
        <v>-7.8293355093830898E-13</v>
      </c>
      <c r="E5" s="2">
        <v>-5.8270388406752999E-13</v>
      </c>
      <c r="F5" s="2">
        <v>-7.0466728776511897E-13</v>
      </c>
      <c r="G5" s="2">
        <v>-9.1828232083729104E-13</v>
      </c>
      <c r="H5" s="2">
        <v>-1.19088496738346E-12</v>
      </c>
      <c r="I5" s="2">
        <v>-1.5348533091392699E-12</v>
      </c>
      <c r="J5" s="2">
        <v>-1.9490185725967201E-12</v>
      </c>
      <c r="K5" s="2">
        <v>-2.4030065288226301E-12</v>
      </c>
      <c r="L5" s="2">
        <v>-2.9307205014033201E-12</v>
      </c>
      <c r="M5" s="2">
        <v>-3.7205904723412996E-12</v>
      </c>
    </row>
    <row r="6" spans="1:13" x14ac:dyDescent="0.3">
      <c r="A6" t="s">
        <v>5</v>
      </c>
      <c r="B6" s="3">
        <f>1/B2</f>
        <v>522448.52918012737</v>
      </c>
      <c r="C6" s="3">
        <f t="shared" ref="C6:M6" si="0">1/C2</f>
        <v>742253.5666979244</v>
      </c>
      <c r="D6" s="3">
        <f t="shared" si="0"/>
        <v>3902332.4188234652</v>
      </c>
      <c r="E6" s="3">
        <f t="shared" si="0"/>
        <v>15198527.983831784</v>
      </c>
      <c r="F6" s="3">
        <f t="shared" si="0"/>
        <v>38868167.651568443</v>
      </c>
      <c r="G6" s="3">
        <f t="shared" si="0"/>
        <v>69004839.745201513</v>
      </c>
      <c r="H6" s="3">
        <f t="shared" si="0"/>
        <v>99851861.141446948</v>
      </c>
      <c r="I6" s="3">
        <f t="shared" si="0"/>
        <v>129082636.2640814</v>
      </c>
      <c r="J6" s="3">
        <f t="shared" si="0"/>
        <v>156574671.16816479</v>
      </c>
      <c r="K6" s="3">
        <f t="shared" si="0"/>
        <v>185112928.09594467</v>
      </c>
      <c r="L6" s="3">
        <f t="shared" si="0"/>
        <v>212064891.53037703</v>
      </c>
      <c r="M6" s="3">
        <f t="shared" si="0"/>
        <v>234034056.61899897</v>
      </c>
    </row>
    <row r="7" spans="1:13" x14ac:dyDescent="0.3">
      <c r="A7" t="s">
        <v>6</v>
      </c>
      <c r="B7" s="3">
        <f>1/B3</f>
        <v>499590.23761723383</v>
      </c>
      <c r="C7" s="3">
        <f t="shared" ref="C7:M7" si="1">1/C3</f>
        <v>699075.00084181374</v>
      </c>
      <c r="D7" s="3">
        <f t="shared" si="1"/>
        <v>6607292.2925764909</v>
      </c>
      <c r="E7" s="3">
        <f t="shared" si="1"/>
        <v>33035351.14966416</v>
      </c>
      <c r="F7" s="3">
        <f t="shared" si="1"/>
        <v>83229159.424378097</v>
      </c>
      <c r="G7" s="3">
        <f t="shared" si="1"/>
        <v>140015476.87008715</v>
      </c>
      <c r="H7" s="3">
        <f t="shared" si="1"/>
        <v>195495970.8340691</v>
      </c>
      <c r="I7" s="3">
        <f t="shared" si="1"/>
        <v>245937673.05317757</v>
      </c>
      <c r="J7" s="3">
        <f t="shared" si="1"/>
        <v>291240176.51557243</v>
      </c>
      <c r="K7" s="3">
        <f t="shared" si="1"/>
        <v>332616976.59737611</v>
      </c>
      <c r="L7" s="3">
        <f t="shared" si="1"/>
        <v>370078613.23766798</v>
      </c>
      <c r="M7" s="3">
        <f t="shared" si="1"/>
        <v>399967534.98077035</v>
      </c>
    </row>
    <row r="8" spans="1:13" x14ac:dyDescent="0.3">
      <c r="A8" t="s">
        <v>7</v>
      </c>
      <c r="B8" s="3">
        <f>-B4/B2</f>
        <v>1.3077255499279807E-6</v>
      </c>
      <c r="C8" s="3">
        <f t="shared" ref="C8:M8" si="2">-C4/C2</f>
        <v>1.5332531433057003E-6</v>
      </c>
      <c r="D8" s="3">
        <f t="shared" si="2"/>
        <v>6.2734112133873319E-6</v>
      </c>
      <c r="E8" s="3">
        <f t="shared" si="2"/>
        <v>2.7525211774303834E-5</v>
      </c>
      <c r="F8" s="3">
        <f t="shared" si="2"/>
        <v>7.4234920473877371E-5</v>
      </c>
      <c r="G8" s="3">
        <f t="shared" si="2"/>
        <v>1.5799460459370957E-4</v>
      </c>
      <c r="H8" s="3">
        <f t="shared" si="2"/>
        <v>2.962508244297266E-4</v>
      </c>
      <c r="I8" s="3">
        <f t="shared" si="2"/>
        <v>4.9360579527971365E-4</v>
      </c>
      <c r="J8" s="3">
        <f t="shared" si="2"/>
        <v>7.6365928560963726E-4</v>
      </c>
      <c r="K8" s="3">
        <f t="shared" si="2"/>
        <v>1.0878992152584359E-3</v>
      </c>
      <c r="L8" s="3">
        <f t="shared" si="2"/>
        <v>1.5171990651121122E-3</v>
      </c>
      <c r="M8" s="3">
        <f t="shared" si="2"/>
        <v>2.0333508455660249E-3</v>
      </c>
    </row>
    <row r="9" spans="1:13" x14ac:dyDescent="0.3">
      <c r="A9" t="s">
        <v>8</v>
      </c>
      <c r="B9" s="3">
        <f>-B5/B3</f>
        <v>1.2861726393426456E-6</v>
      </c>
      <c r="C9" s="3">
        <f t="shared" ref="C9:M9" si="3">-C5/C3</f>
        <v>1.4953907394791831E-6</v>
      </c>
      <c r="D9" s="3">
        <f t="shared" si="3"/>
        <v>5.1730708167142322E-6</v>
      </c>
      <c r="E9" s="3">
        <f t="shared" si="3"/>
        <v>1.924982742644405E-5</v>
      </c>
      <c r="F9" s="3">
        <f t="shared" si="3"/>
        <v>5.8648866034547201E-5</v>
      </c>
      <c r="G9" s="3">
        <f t="shared" si="3"/>
        <v>1.2857373705340368E-4</v>
      </c>
      <c r="H9" s="3">
        <f t="shared" si="3"/>
        <v>2.3281321285032825E-4</v>
      </c>
      <c r="I9" s="3">
        <f t="shared" si="3"/>
        <v>3.7747825132768148E-4</v>
      </c>
      <c r="J9" s="3">
        <f t="shared" si="3"/>
        <v>5.6763251311519778E-4</v>
      </c>
      <c r="K9" s="3">
        <f t="shared" si="3"/>
        <v>7.9928076636073874E-4</v>
      </c>
      <c r="L9" s="3">
        <f t="shared" si="3"/>
        <v>1.0845969789465438E-3</v>
      </c>
      <c r="M9" s="3">
        <f t="shared" si="3"/>
        <v>1.4881153998952895E-3</v>
      </c>
    </row>
    <row r="10" spans="1:13" x14ac:dyDescent="0.3">
      <c r="E10" s="3">
        <f>E8/(E6*E1*E1)</f>
        <v>1.1319028643590185E-11</v>
      </c>
      <c r="F10" s="3">
        <f t="shared" ref="F10:M10" si="4">F8/(F6*F1*F1)</f>
        <v>7.6396624754068408E-12</v>
      </c>
      <c r="G10" s="3">
        <f t="shared" si="4"/>
        <v>6.3600452268235566E-12</v>
      </c>
      <c r="H10" s="3">
        <f t="shared" si="4"/>
        <v>6.0549048593885722E-12</v>
      </c>
      <c r="I10" s="3">
        <f t="shared" si="4"/>
        <v>5.9749248810404373E-12</v>
      </c>
      <c r="J10" s="3">
        <f t="shared" si="4"/>
        <v>6.0213394315917303E-12</v>
      </c>
      <c r="K10" s="3">
        <f t="shared" si="4"/>
        <v>5.8769488789814502E-12</v>
      </c>
      <c r="L10" s="3">
        <f t="shared" si="4"/>
        <v>5.9127350870638211E-12</v>
      </c>
      <c r="M10" s="3">
        <f t="shared" si="4"/>
        <v>6.0335201581730352E-12</v>
      </c>
    </row>
    <row r="11" spans="1:13" x14ac:dyDescent="0.3">
      <c r="B11">
        <f>0.00012857/(0.00000000000636*B1*B1)</f>
        <v>559983623.40807331</v>
      </c>
      <c r="C11">
        <f t="shared" ref="C11:M11" si="5">0.00012857/(0.00000000000636*C1*C1)</f>
        <v>505385220.12578607</v>
      </c>
      <c r="D11">
        <f t="shared" si="5"/>
        <v>224615653.38923824</v>
      </c>
      <c r="E11">
        <f t="shared" si="5"/>
        <v>126346305.03144652</v>
      </c>
      <c r="F11">
        <f t="shared" si="5"/>
        <v>80861635.22012578</v>
      </c>
      <c r="G11">
        <f t="shared" si="5"/>
        <v>56153913.347309574</v>
      </c>
      <c r="H11">
        <f t="shared" si="5"/>
        <v>41255936.336798869</v>
      </c>
      <c r="I11">
        <f t="shared" si="5"/>
        <v>31586576.257861633</v>
      </c>
      <c r="J11">
        <f t="shared" si="5"/>
        <v>24957294.821026482</v>
      </c>
      <c r="K11">
        <f t="shared" si="5"/>
        <v>20215408.805031445</v>
      </c>
      <c r="L11">
        <f t="shared" si="5"/>
        <v>16706949.425645828</v>
      </c>
      <c r="M11">
        <f t="shared" si="5"/>
        <v>14038478.336827394</v>
      </c>
    </row>
    <row r="12" spans="1:13" x14ac:dyDescent="0.3">
      <c r="B12">
        <f>B11*0.5</f>
        <v>279991811.70403665</v>
      </c>
      <c r="C12">
        <f t="shared" ref="C12:M12" si="6">C11*0.5</f>
        <v>252692610.06289303</v>
      </c>
      <c r="D12">
        <f t="shared" si="6"/>
        <v>112307826.69461912</v>
      </c>
      <c r="E12">
        <f t="shared" si="6"/>
        <v>63173152.515723258</v>
      </c>
      <c r="F12">
        <f>F11*0.5</f>
        <v>40430817.61006289</v>
      </c>
      <c r="G12">
        <f t="shared" si="6"/>
        <v>28076956.673654787</v>
      </c>
      <c r="H12">
        <f t="shared" si="6"/>
        <v>20627968.168399435</v>
      </c>
      <c r="I12">
        <f t="shared" si="6"/>
        <v>15793288.128930816</v>
      </c>
      <c r="J12">
        <f t="shared" si="6"/>
        <v>12478647.410513241</v>
      </c>
      <c r="K12">
        <f t="shared" si="6"/>
        <v>10107704.402515722</v>
      </c>
      <c r="L12">
        <f t="shared" si="6"/>
        <v>8353474.7128229141</v>
      </c>
      <c r="M12">
        <f t="shared" si="6"/>
        <v>7019239.1684136968</v>
      </c>
    </row>
    <row r="13" spans="1:13" x14ac:dyDescent="0.3">
      <c r="B13">
        <f>B11*2</f>
        <v>1119967246.8161466</v>
      </c>
      <c r="C13">
        <f t="shared" ref="C13:M13" si="7">C11*2</f>
        <v>1010770440.2515721</v>
      </c>
      <c r="D13">
        <f t="shared" si="7"/>
        <v>449231306.77847648</v>
      </c>
      <c r="E13">
        <f t="shared" si="7"/>
        <v>252692610.06289303</v>
      </c>
      <c r="F13">
        <f t="shared" si="7"/>
        <v>161723270.44025156</v>
      </c>
      <c r="G13">
        <f t="shared" si="7"/>
        <v>112307826.69461915</v>
      </c>
      <c r="H13">
        <f t="shared" si="7"/>
        <v>82511872.673597738</v>
      </c>
      <c r="I13">
        <f t="shared" si="7"/>
        <v>63173152.515723266</v>
      </c>
      <c r="J13">
        <f t="shared" si="7"/>
        <v>49914589.642052963</v>
      </c>
      <c r="K13">
        <f t="shared" si="7"/>
        <v>40430817.61006289</v>
      </c>
      <c r="L13">
        <f t="shared" si="7"/>
        <v>33413898.851291656</v>
      </c>
      <c r="M13">
        <f t="shared" si="7"/>
        <v>28076956.673654787</v>
      </c>
    </row>
    <row r="14" spans="1:13" x14ac:dyDescent="0.3">
      <c r="A14" t="s">
        <v>9</v>
      </c>
      <c r="B14" s="3">
        <f>B6*2</f>
        <v>1044897.0583602547</v>
      </c>
      <c r="C14" s="3">
        <f t="shared" ref="C14:M14" si="8">C6*2</f>
        <v>1484507.1333958488</v>
      </c>
      <c r="D14" s="3">
        <f t="shared" si="8"/>
        <v>7804664.8376469305</v>
      </c>
      <c r="E14" s="3">
        <f t="shared" si="8"/>
        <v>30397055.967663568</v>
      </c>
      <c r="F14" s="3">
        <f t="shared" si="8"/>
        <v>77736335.303136885</v>
      </c>
      <c r="G14" s="3">
        <f t="shared" si="8"/>
        <v>138009679.49040303</v>
      </c>
      <c r="H14" s="3">
        <f t="shared" si="8"/>
        <v>199703722.2828939</v>
      </c>
      <c r="I14" s="3">
        <f t="shared" si="8"/>
        <v>258165272.52816281</v>
      </c>
      <c r="J14" s="3">
        <f t="shared" si="8"/>
        <v>313149342.33632958</v>
      </c>
      <c r="K14" s="3">
        <f t="shared" si="8"/>
        <v>370225856.19188935</v>
      </c>
      <c r="L14" s="3">
        <f t="shared" si="8"/>
        <v>424129783.06075406</v>
      </c>
      <c r="M14" s="3">
        <f t="shared" si="8"/>
        <v>468068113.23799795</v>
      </c>
    </row>
    <row r="15" spans="1:13" x14ac:dyDescent="0.3">
      <c r="A15" t="s">
        <v>10</v>
      </c>
      <c r="B15" s="3">
        <f>B6*4</f>
        <v>2089794.1167205095</v>
      </c>
      <c r="C15" s="3">
        <f t="shared" ref="C15:M15" si="9">C6*4</f>
        <v>2969014.2667916976</v>
      </c>
      <c r="D15" s="3">
        <f t="shared" si="9"/>
        <v>15609329.675293861</v>
      </c>
      <c r="E15" s="3">
        <f t="shared" si="9"/>
        <v>60794111.935327135</v>
      </c>
      <c r="F15" s="3">
        <f t="shared" si="9"/>
        <v>155472670.60627377</v>
      </c>
      <c r="G15" s="3">
        <f t="shared" si="9"/>
        <v>276019358.98080605</v>
      </c>
      <c r="H15" s="3">
        <f t="shared" si="9"/>
        <v>399407444.56578779</v>
      </c>
      <c r="I15" s="3">
        <f t="shared" si="9"/>
        <v>516330545.05632561</v>
      </c>
      <c r="J15" s="3">
        <f t="shared" si="9"/>
        <v>626298684.67265916</v>
      </c>
      <c r="K15" s="3">
        <f t="shared" si="9"/>
        <v>740451712.38377869</v>
      </c>
      <c r="L15" s="3">
        <f t="shared" si="9"/>
        <v>848259566.12150812</v>
      </c>
      <c r="M15" s="3">
        <f t="shared" si="9"/>
        <v>936136226.4759959</v>
      </c>
    </row>
    <row r="16" spans="1:13" x14ac:dyDescent="0.3">
      <c r="B16">
        <f>B13*2</f>
        <v>2239934493.6322932</v>
      </c>
      <c r="C16">
        <f t="shared" ref="C16:M16" si="10">C13*2</f>
        <v>2021540880.5031443</v>
      </c>
      <c r="D16">
        <f t="shared" si="10"/>
        <v>898462613.55695295</v>
      </c>
      <c r="E16">
        <f t="shared" si="10"/>
        <v>505385220.12578607</v>
      </c>
      <c r="F16">
        <f t="shared" si="10"/>
        <v>323446540.88050312</v>
      </c>
      <c r="G16">
        <f t="shared" si="10"/>
        <v>224615653.3892383</v>
      </c>
      <c r="H16">
        <f t="shared" si="10"/>
        <v>165023745.34719548</v>
      </c>
      <c r="I16">
        <f t="shared" si="10"/>
        <v>126346305.03144653</v>
      </c>
      <c r="J16">
        <f t="shared" si="10"/>
        <v>99829179.284105927</v>
      </c>
      <c r="K16">
        <f t="shared" si="10"/>
        <v>80861635.22012578</v>
      </c>
      <c r="L16">
        <f t="shared" si="10"/>
        <v>66827797.702583313</v>
      </c>
      <c r="M16">
        <f t="shared" si="10"/>
        <v>56153913.347309574</v>
      </c>
    </row>
    <row r="17" spans="1:13" x14ac:dyDescent="0.3">
      <c r="B17">
        <f>B13*4</f>
        <v>4479868987.2645864</v>
      </c>
      <c r="C17">
        <f t="shared" ref="C17:M17" si="11">C13*4</f>
        <v>4043081761.0062885</v>
      </c>
      <c r="D17">
        <f t="shared" si="11"/>
        <v>1796925227.1139059</v>
      </c>
      <c r="E17">
        <f t="shared" si="11"/>
        <v>1010770440.2515721</v>
      </c>
      <c r="F17">
        <f t="shared" si="11"/>
        <v>646893081.76100624</v>
      </c>
      <c r="G17">
        <f t="shared" si="11"/>
        <v>449231306.7784766</v>
      </c>
      <c r="H17">
        <f t="shared" si="11"/>
        <v>330047490.69439095</v>
      </c>
      <c r="I17">
        <f t="shared" si="11"/>
        <v>252692610.06289306</v>
      </c>
      <c r="J17">
        <f t="shared" si="11"/>
        <v>199658358.56821185</v>
      </c>
      <c r="K17">
        <f t="shared" si="11"/>
        <v>161723270.44025156</v>
      </c>
      <c r="L17">
        <f t="shared" si="11"/>
        <v>133655595.40516663</v>
      </c>
      <c r="M17">
        <f t="shared" si="11"/>
        <v>112307826.69461915</v>
      </c>
    </row>
    <row r="18" spans="1:13" x14ac:dyDescent="0.3">
      <c r="B18">
        <f>B13*8</f>
        <v>8959737974.5291729</v>
      </c>
      <c r="C18">
        <f t="shared" ref="C18:M18" si="12">C13*8</f>
        <v>8086163522.0125771</v>
      </c>
      <c r="D18">
        <f t="shared" si="12"/>
        <v>3593850454.2278118</v>
      </c>
      <c r="E18">
        <f t="shared" si="12"/>
        <v>2021540880.5031443</v>
      </c>
      <c r="F18">
        <f t="shared" si="12"/>
        <v>1293786163.5220125</v>
      </c>
      <c r="G18">
        <f t="shared" si="12"/>
        <v>898462613.55695319</v>
      </c>
      <c r="H18">
        <f t="shared" si="12"/>
        <v>660094981.38878191</v>
      </c>
      <c r="I18">
        <f t="shared" si="12"/>
        <v>505385220.12578613</v>
      </c>
      <c r="J18">
        <f t="shared" si="12"/>
        <v>399316717.13642371</v>
      </c>
      <c r="K18">
        <f t="shared" si="12"/>
        <v>323446540.88050312</v>
      </c>
      <c r="L18">
        <f t="shared" si="12"/>
        <v>267311190.81033325</v>
      </c>
      <c r="M18">
        <f t="shared" si="12"/>
        <v>224615653.3892383</v>
      </c>
    </row>
    <row r="21" spans="1:13" x14ac:dyDescent="0.3">
      <c r="A21" t="s">
        <v>11</v>
      </c>
      <c r="B21">
        <f>B1/1.2</f>
        <v>0.15833333333333335</v>
      </c>
      <c r="C21">
        <f t="shared" ref="C21:M21" si="13">C1/1.2</f>
        <v>0.16666666666666669</v>
      </c>
      <c r="D21">
        <f t="shared" si="13"/>
        <v>0.25000000000000006</v>
      </c>
      <c r="E21">
        <f t="shared" si="13"/>
        <v>0.33333333333333337</v>
      </c>
      <c r="F21">
        <f t="shared" si="13"/>
        <v>0.41666666666666669</v>
      </c>
      <c r="G21">
        <f t="shared" si="13"/>
        <v>0.5</v>
      </c>
      <c r="H21">
        <f t="shared" si="13"/>
        <v>0.58333333333333337</v>
      </c>
      <c r="I21">
        <f t="shared" si="13"/>
        <v>0.66666666666666663</v>
      </c>
      <c r="J21">
        <f t="shared" si="13"/>
        <v>0.75</v>
      </c>
      <c r="K21">
        <f t="shared" si="13"/>
        <v>0.83333333333333337</v>
      </c>
      <c r="L21">
        <f t="shared" si="13"/>
        <v>0.91666666666666663</v>
      </c>
      <c r="M21">
        <f t="shared" si="13"/>
        <v>1</v>
      </c>
    </row>
    <row r="22" spans="1:13" x14ac:dyDescent="0.3">
      <c r="A22" t="s">
        <v>12</v>
      </c>
      <c r="B22" s="3">
        <f>B$7/399700000</f>
        <v>1.2499130288146955E-3</v>
      </c>
      <c r="C22" s="3">
        <f t="shared" ref="C22:M22" si="14">C$7/399700000</f>
        <v>1.7489992515431917E-3</v>
      </c>
      <c r="D22" s="3">
        <f t="shared" si="14"/>
        <v>1.6530628702968453E-2</v>
      </c>
      <c r="E22" s="3">
        <f t="shared" si="14"/>
        <v>8.2650365648396701E-2</v>
      </c>
      <c r="F22" s="3">
        <f t="shared" si="14"/>
        <v>0.20822907036371804</v>
      </c>
      <c r="G22" s="3">
        <f t="shared" si="14"/>
        <v>0.35030141823889704</v>
      </c>
      <c r="H22" s="3">
        <f t="shared" si="14"/>
        <v>0.48910675715303753</v>
      </c>
      <c r="I22" s="3">
        <f t="shared" si="14"/>
        <v>0.61530566187935343</v>
      </c>
      <c r="J22" s="3">
        <f t="shared" si="14"/>
        <v>0.72864692648379392</v>
      </c>
      <c r="K22" s="3">
        <f t="shared" si="14"/>
        <v>0.83216656641825393</v>
      </c>
      <c r="L22" s="3">
        <f t="shared" si="14"/>
        <v>0.92589095130765064</v>
      </c>
      <c r="M22" s="3">
        <f t="shared" si="14"/>
        <v>1.0006693394565183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P4"/>
  <sheetViews>
    <sheetView workbookViewId="0">
      <selection activeCell="D5" sqref="D5:P6"/>
    </sheetView>
  </sheetViews>
  <sheetFormatPr defaultRowHeight="14.4" x14ac:dyDescent="0.3"/>
  <sheetData>
    <row r="4" spans="4:16" x14ac:dyDescent="0.3">
      <c r="D4" t="s">
        <v>0</v>
      </c>
      <c r="E4" s="1">
        <v>0.19</v>
      </c>
      <c r="F4" s="1">
        <v>0.2</v>
      </c>
      <c r="G4" s="1">
        <v>0.30000000000000004</v>
      </c>
      <c r="H4" s="1">
        <v>0.4</v>
      </c>
      <c r="I4" s="1">
        <v>0.5</v>
      </c>
      <c r="J4" s="1">
        <v>0.6</v>
      </c>
      <c r="K4" s="1">
        <v>0.7</v>
      </c>
      <c r="L4" s="1">
        <v>0.79999999999999993</v>
      </c>
      <c r="M4" s="1">
        <v>0.89999999999999991</v>
      </c>
      <c r="N4" s="1">
        <v>1</v>
      </c>
      <c r="O4" s="1">
        <v>1.0999999999999999</v>
      </c>
      <c r="P4" s="1">
        <v>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2014-12-01T12:13:17Z</dcterms:modified>
</cp:coreProperties>
</file>